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145" yWindow="60" windowWidth="10230" windowHeight="7680" tabRatio="652" activeTab="1"/>
  </bookViews>
  <sheets>
    <sheet name="Титульний" sheetId="10" r:id="rId1"/>
    <sheet name="План навчального процесу" sheetId="8" r:id="rId2"/>
    <sheet name="Пометки" sheetId="11" r:id="rId3"/>
  </sheets>
  <definedNames>
    <definedName name="_xlnm.Print_Titles" localSheetId="1">'План навчального процесу'!$10:$10</definedName>
  </definedNames>
  <calcPr calcId="145621"/>
</workbook>
</file>

<file path=xl/calcChain.xml><?xml version="1.0" encoding="utf-8"?>
<calcChain xmlns="http://schemas.openxmlformats.org/spreadsheetml/2006/main">
  <c r="R71" i="8"/>
  <c r="D38" i="10"/>
  <c r="D36"/>
  <c r="V36" s="1"/>
  <c r="V38"/>
  <c r="V39"/>
  <c r="D35"/>
  <c r="V35" s="1"/>
  <c r="C73" i="8"/>
  <c r="C76" s="1"/>
  <c r="D73"/>
  <c r="D77" s="1"/>
  <c r="E73"/>
  <c r="F73"/>
  <c r="T67"/>
  <c r="T68"/>
  <c r="T69"/>
  <c r="T70"/>
  <c r="U45"/>
  <c r="R34"/>
  <c r="R32"/>
  <c r="R31"/>
  <c r="R30"/>
  <c r="R29"/>
  <c r="S60"/>
  <c r="S61"/>
  <c r="S33"/>
  <c r="H33"/>
  <c r="M33" s="1"/>
  <c r="I33"/>
  <c r="Q52"/>
  <c r="H52"/>
  <c r="I52"/>
  <c r="Q59"/>
  <c r="P53"/>
  <c r="P71" s="1"/>
  <c r="K29"/>
  <c r="K46" s="1"/>
  <c r="J29"/>
  <c r="Q29"/>
  <c r="P27"/>
  <c r="I27"/>
  <c r="H27"/>
  <c r="M27" s="1"/>
  <c r="O15"/>
  <c r="O14"/>
  <c r="O56"/>
  <c r="H56"/>
  <c r="I56"/>
  <c r="O51"/>
  <c r="N51"/>
  <c r="N42"/>
  <c r="O22"/>
  <c r="H22"/>
  <c r="I22"/>
  <c r="O16"/>
  <c r="N16"/>
  <c r="G71"/>
  <c r="J71"/>
  <c r="K71"/>
  <c r="L71"/>
  <c r="G46"/>
  <c r="G73" s="1"/>
  <c r="L46"/>
  <c r="H17"/>
  <c r="I17"/>
  <c r="P17"/>
  <c r="O55"/>
  <c r="H55"/>
  <c r="I55"/>
  <c r="O50"/>
  <c r="N49"/>
  <c r="N71" s="1"/>
  <c r="U71"/>
  <c r="I70"/>
  <c r="H70"/>
  <c r="I69"/>
  <c r="H69"/>
  <c r="I68"/>
  <c r="H68"/>
  <c r="S63"/>
  <c r="I63"/>
  <c r="H63"/>
  <c r="S62"/>
  <c r="I62"/>
  <c r="H62"/>
  <c r="S64"/>
  <c r="I64"/>
  <c r="H64"/>
  <c r="I61"/>
  <c r="H61"/>
  <c r="I60"/>
  <c r="H60"/>
  <c r="I59"/>
  <c r="H59"/>
  <c r="I53"/>
  <c r="H53"/>
  <c r="I50"/>
  <c r="H50"/>
  <c r="I49"/>
  <c r="H49"/>
  <c r="I34"/>
  <c r="H34"/>
  <c r="H29"/>
  <c r="Q58"/>
  <c r="I58"/>
  <c r="H58"/>
  <c r="Q57"/>
  <c r="Q71" s="1"/>
  <c r="I57"/>
  <c r="H57"/>
  <c r="I67"/>
  <c r="H67"/>
  <c r="P28"/>
  <c r="I28"/>
  <c r="H28"/>
  <c r="R38"/>
  <c r="I38"/>
  <c r="H38"/>
  <c r="R37"/>
  <c r="I37"/>
  <c r="H37"/>
  <c r="P18"/>
  <c r="I18"/>
  <c r="H18"/>
  <c r="T66"/>
  <c r="I66"/>
  <c r="H66"/>
  <c r="T65"/>
  <c r="I65"/>
  <c r="H65"/>
  <c r="U44"/>
  <c r="Q43"/>
  <c r="I45"/>
  <c r="H45"/>
  <c r="I44"/>
  <c r="H44"/>
  <c r="H43"/>
  <c r="M43" s="1"/>
  <c r="I42"/>
  <c r="H42"/>
  <c r="T41"/>
  <c r="I41"/>
  <c r="H41"/>
  <c r="T40"/>
  <c r="I40"/>
  <c r="H40"/>
  <c r="T39"/>
  <c r="I39"/>
  <c r="H39"/>
  <c r="S36"/>
  <c r="I36"/>
  <c r="H36"/>
  <c r="S35"/>
  <c r="I35"/>
  <c r="H35"/>
  <c r="I32"/>
  <c r="H32"/>
  <c r="I31"/>
  <c r="H31"/>
  <c r="I30"/>
  <c r="H30"/>
  <c r="Q26"/>
  <c r="I26"/>
  <c r="H26"/>
  <c r="Q25"/>
  <c r="I25"/>
  <c r="H25"/>
  <c r="P24"/>
  <c r="I24"/>
  <c r="H24"/>
  <c r="P23"/>
  <c r="I23"/>
  <c r="H23"/>
  <c r="P19"/>
  <c r="I19"/>
  <c r="H19"/>
  <c r="N21"/>
  <c r="I21"/>
  <c r="H21"/>
  <c r="I51"/>
  <c r="H51"/>
  <c r="H16"/>
  <c r="N13"/>
  <c r="I15"/>
  <c r="H15"/>
  <c r="N14"/>
  <c r="I14"/>
  <c r="H14"/>
  <c r="I13"/>
  <c r="H13"/>
  <c r="T46" l="1"/>
  <c r="Q46"/>
  <c r="S71"/>
  <c r="T71"/>
  <c r="T73"/>
  <c r="T74" s="1"/>
  <c r="U46"/>
  <c r="P46"/>
  <c r="P73" s="1"/>
  <c r="P74" s="1"/>
  <c r="N46"/>
  <c r="N73" s="1"/>
  <c r="N74" s="1"/>
  <c r="O46"/>
  <c r="M52"/>
  <c r="S46"/>
  <c r="S73" s="1"/>
  <c r="S74" s="1"/>
  <c r="U73"/>
  <c r="U74" s="1"/>
  <c r="Q73"/>
  <c r="Q74" s="1"/>
  <c r="I29"/>
  <c r="M29" s="1"/>
  <c r="J46"/>
  <c r="J73" s="1"/>
  <c r="R46"/>
  <c r="R73" s="1"/>
  <c r="R74" s="1"/>
  <c r="H46"/>
  <c r="O71"/>
  <c r="O73" s="1"/>
  <c r="O74" s="1"/>
  <c r="M56"/>
  <c r="H71"/>
  <c r="L73"/>
  <c r="K73"/>
  <c r="I71"/>
  <c r="M22"/>
  <c r="M50"/>
  <c r="M55"/>
  <c r="M61"/>
  <c r="M68"/>
  <c r="M14"/>
  <c r="M15"/>
  <c r="M17"/>
  <c r="M64"/>
  <c r="M69"/>
  <c r="M51"/>
  <c r="M65"/>
  <c r="M59"/>
  <c r="M62"/>
  <c r="M70"/>
  <c r="M37"/>
  <c r="M34"/>
  <c r="M49"/>
  <c r="M53"/>
  <c r="M60"/>
  <c r="M63"/>
  <c r="M66"/>
  <c r="M38"/>
  <c r="M57"/>
  <c r="M23"/>
  <c r="M30"/>
  <c r="M35"/>
  <c r="M41"/>
  <c r="M67"/>
  <c r="M18"/>
  <c r="M28"/>
  <c r="M58"/>
  <c r="M24"/>
  <c r="M44"/>
  <c r="M13"/>
  <c r="M26"/>
  <c r="M40"/>
  <c r="M45"/>
  <c r="M21"/>
  <c r="M31"/>
  <c r="M36"/>
  <c r="M42"/>
  <c r="M19"/>
  <c r="M25"/>
  <c r="M32"/>
  <c r="M39"/>
  <c r="I16"/>
  <c r="H73" l="1"/>
  <c r="M71"/>
  <c r="M16"/>
  <c r="M46" s="1"/>
  <c r="I46"/>
  <c r="I73" s="1"/>
  <c r="M73" l="1"/>
</calcChain>
</file>

<file path=xl/sharedStrings.xml><?xml version="1.0" encoding="utf-8"?>
<sst xmlns="http://schemas.openxmlformats.org/spreadsheetml/2006/main" count="423" uniqueCount="228">
  <si>
    <t>ОДЕСЬКА  НАЦІОНАЛЬНА  АКАДЕМІЯ  ХАРЧОВИХ   ТЕХНОЛОГІЙ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</si>
  <si>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</si>
  <si>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</si>
  <si>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</si>
  <si>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</si>
  <si>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</si>
  <si>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</si>
  <si>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</si>
  <si>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</si>
  <si>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</si>
  <si>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</si>
  <si>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Теоретичне навчання</t>
  </si>
  <si>
    <t>Екзаменаційна сесія</t>
  </si>
  <si>
    <t>Практика</t>
  </si>
  <si>
    <t>Державна атестація</t>
  </si>
  <si>
    <t>Канікули</t>
  </si>
  <si>
    <t>Всього</t>
  </si>
  <si>
    <t>Разом</t>
  </si>
  <si>
    <t>лекції</t>
  </si>
  <si>
    <t>лабораторні</t>
  </si>
  <si>
    <t>практичні</t>
  </si>
  <si>
    <t>Кількість екзаменів</t>
  </si>
  <si>
    <t>Кількість заліків</t>
  </si>
  <si>
    <t>Семестр</t>
  </si>
  <si>
    <t>Тижні</t>
  </si>
  <si>
    <t>Проректор з науково-педагогічної та навчальної роботи</t>
  </si>
  <si>
    <t>Рік навчання</t>
  </si>
  <si>
    <t xml:space="preserve">Н А В Ч А Л Ь Н И Й    П Л А Н    </t>
  </si>
  <si>
    <t>НАЗВА НАВЧАЛЬНОЇ ДИСЦИПЛІНИ</t>
  </si>
  <si>
    <t>Розподіл за семестрами</t>
  </si>
  <si>
    <t>Кількість кредитів ЕCTS</t>
  </si>
  <si>
    <t>Кількість годин</t>
  </si>
  <si>
    <t>Розподіл кредитів ECTS на тиждень за курсами і семестрами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</si>
  <si>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</si>
  <si>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</si>
  <si>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</si>
  <si>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</si>
  <si>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</si>
  <si>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</si>
  <si>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у тому числі:</t>
  </si>
  <si>
    <t>І курс</t>
  </si>
  <si>
    <t>роботи</t>
  </si>
  <si>
    <t>проекти</t>
  </si>
  <si>
    <t>С е м е с т р и</t>
  </si>
  <si>
    <t>Кількість тижнів у семестрі</t>
  </si>
  <si>
    <t>V. ПЛАН НАВЧАЛЬНОГО ПРОЦЕСУ</t>
  </si>
  <si>
    <t>2. ВИБІРКОВІ НАВЧАЛЬНІ ДИСЦИПЛІНИ</t>
  </si>
  <si>
    <t>Загальна кількість</t>
  </si>
  <si>
    <t>Кількість годин на тиждень</t>
  </si>
  <si>
    <r>
      <t xml:space="preserve">Примітка:   </t>
    </r>
    <r>
      <rPr>
        <sz val="9"/>
        <color indexed="8"/>
        <rFont val="Arial"/>
        <family val="2"/>
        <charset val="204"/>
      </rPr>
      <t xml:space="preserve"> *ДЗ - диференційований залік</t>
    </r>
  </si>
  <si>
    <t>Ф.А. Трішин</t>
  </si>
  <si>
    <t xml:space="preserve"> (підпис)</t>
  </si>
  <si>
    <t>«З А Т В Е Р Д Ж У Ю»</t>
  </si>
  <si>
    <t>Ректор</t>
  </si>
  <si>
    <t>________________ Б.В. Єгоров</t>
  </si>
  <si>
    <t xml:space="preserve">підготовки </t>
  </si>
  <si>
    <t xml:space="preserve">з галузі знань </t>
  </si>
  <si>
    <t xml:space="preserve">Форма навчання </t>
  </si>
  <si>
    <t>І . ГРАФІК НАВЧАЛЬНОГО ПРОЦЕСУ</t>
  </si>
  <si>
    <t xml:space="preserve">II. ЗВЕДЕНІ ДАНІ ПРО БЮДЖЕТ ЧАСУ, тижні </t>
  </si>
  <si>
    <t>ІІІ. ПРАКТИКА</t>
  </si>
  <si>
    <t>IV. ДЕРЖАВНА АТЕСТАЦІЯ</t>
  </si>
  <si>
    <t>Курс</t>
  </si>
  <si>
    <t>Назва практики</t>
  </si>
  <si>
    <t>Назва навчальної дисципліни</t>
  </si>
  <si>
    <t xml:space="preserve">Форма державної атестації </t>
  </si>
  <si>
    <t>Виконання кваліфікаційної роботи</t>
  </si>
  <si>
    <t>ІІ курс</t>
  </si>
  <si>
    <t>Разом по циклу вибіркових дисциплін</t>
  </si>
  <si>
    <t>за спеціальністю</t>
  </si>
  <si>
    <t>Липень</t>
  </si>
  <si>
    <t>Серпень</t>
  </si>
  <si>
    <t xml:space="preserve">ПОЗНАЧЕННЯ: Т – теоретичне навчання; С – екзаменаційна сесія; П – практика; К – канікули; КР – виконання кваліфікаційної роботи; ДА – державна атестація; захист кваліфікаційної роботи </t>
  </si>
  <si>
    <t>за спеціалізацією</t>
  </si>
  <si>
    <t>Міністерство освіти і науки України</t>
  </si>
  <si>
    <t xml:space="preserve">Розглянуто та затверджено на засіданні </t>
  </si>
  <si>
    <t>Вченої ради ОНАХТ. Протокол № __ від __________________ р.</t>
  </si>
  <si>
    <t>«______»_____________201_ р.</t>
  </si>
  <si>
    <t>Державна атестація: виконання та захист кваліфікаційної роботи</t>
  </si>
  <si>
    <t>Кількість аудиторних годин на тиждень</t>
  </si>
  <si>
    <t>Голова Вченої ради ОНАХТ</t>
  </si>
  <si>
    <t>Б.В. Єгоров</t>
  </si>
  <si>
    <r>
      <t>1. ОБОВ</t>
    </r>
    <r>
      <rPr>
        <b/>
        <sz val="9"/>
        <rFont val="Calibri"/>
        <family val="2"/>
        <charset val="204"/>
      </rPr>
      <t>’</t>
    </r>
    <r>
      <rPr>
        <b/>
        <sz val="8.1"/>
        <rFont val="Arial"/>
        <family val="2"/>
        <charset val="204"/>
      </rPr>
      <t>ЯЗКОВІ</t>
    </r>
    <r>
      <rPr>
        <b/>
        <sz val="9"/>
        <rFont val="Arial"/>
        <family val="2"/>
        <charset val="204"/>
      </rPr>
      <t xml:space="preserve"> НАВЧАЛЬНІ ДИСЦИПЛІНИ</t>
    </r>
  </si>
  <si>
    <t>1.1. Дисципліни циклу загальної підготовки</t>
  </si>
  <si>
    <t>1.2. Дисципліни циклу професійної підготовки</t>
  </si>
  <si>
    <t>ІІІ курс</t>
  </si>
  <si>
    <t>ІV курс</t>
  </si>
  <si>
    <t>2.1. Дисципліни циклу загальної підготовки</t>
  </si>
  <si>
    <t>2.2. Дисципліни циклу професійної підготовки</t>
  </si>
  <si>
    <t>Разом по циклу обов’язкових дисциплін</t>
  </si>
  <si>
    <t>Шифр</t>
  </si>
  <si>
    <t xml:space="preserve">Історія України та української культури </t>
  </si>
  <si>
    <t>Іноземна мова  (за професійним спрямуванням)</t>
  </si>
  <si>
    <t>Філософія</t>
  </si>
  <si>
    <t>Вища математика</t>
  </si>
  <si>
    <t>Політична економія</t>
  </si>
  <si>
    <t>Теорія ймовірності і математична статистика</t>
  </si>
  <si>
    <t>Основи підприємництва</t>
  </si>
  <si>
    <t>Маркетинг</t>
  </si>
  <si>
    <t>Статистика</t>
  </si>
  <si>
    <t>Менеджмент</t>
  </si>
  <si>
    <t>Маркетингові дослідження</t>
  </si>
  <si>
    <t>4 ДЗ*</t>
  </si>
  <si>
    <t>Бухгалтерський облік</t>
  </si>
  <si>
    <t>Поведінка споживача</t>
  </si>
  <si>
    <t>Логістика</t>
  </si>
  <si>
    <t>Маркетинг продовольчих товарів</t>
  </si>
  <si>
    <t>Безпека життєдіяльності та основи охорони праці</t>
  </si>
  <si>
    <t>Ціноутворення</t>
  </si>
  <si>
    <t>Товарна політика</t>
  </si>
  <si>
    <t>Міжнародна торгівля</t>
  </si>
  <si>
    <t>Учбова практика</t>
  </si>
  <si>
    <t>2 ДЗ*</t>
  </si>
  <si>
    <t>Виробничо-ознайомлювальна практика</t>
  </si>
  <si>
    <t>Переддипломна практика</t>
  </si>
  <si>
    <t>8 ДЗ*</t>
  </si>
  <si>
    <t>Підготовка випускної роботи бакалавра і державна атестація</t>
  </si>
  <si>
    <t>Цивільне і торгове право закордонних країн</t>
  </si>
  <si>
    <t>Комерційна діяльність з КР</t>
  </si>
  <si>
    <t>Інфраструктура ринку</t>
  </si>
  <si>
    <t>Товарознавство</t>
  </si>
  <si>
    <t>Економічний аналіз</t>
  </si>
  <si>
    <t>Університетська освіта / Філософія науки / Філософія глобальних проблем сучасності</t>
  </si>
  <si>
    <t>1 ДЗ*</t>
  </si>
  <si>
    <t>Соціологія / Історія світової культури / Логіка / Психологія управління</t>
  </si>
  <si>
    <t>Культурологія / Історія міжнародних відносин</t>
  </si>
  <si>
    <t>Організація торгівлі / Організація торгівлі на біржі</t>
  </si>
  <si>
    <t>1 курс</t>
  </si>
  <si>
    <t>2 курс</t>
  </si>
  <si>
    <t>3 курс</t>
  </si>
  <si>
    <t>4 курс</t>
  </si>
  <si>
    <t>обратить особое внимание</t>
  </si>
  <si>
    <t xml:space="preserve">Розглянуто і затверджено 
на засіданні Вченої ради ОНАХТ
протокол № ____ від  
_____________________ 20__ р.
Голова Вченої ради ОНАХТ,
_____________________  Б.В. Єгоров
</t>
  </si>
  <si>
    <t>Адміністративне право в галузі / Господарське право</t>
  </si>
  <si>
    <t>Правила торгівлі та захист прав споживачів</t>
  </si>
  <si>
    <t>Основи хімії харчових продуктів / Харчова хімія</t>
  </si>
  <si>
    <t>Українська мова та культура ділового спілкування</t>
  </si>
  <si>
    <t>Підприємництво у сфері послуг</t>
  </si>
  <si>
    <t>Біржова діяльність / Страхове діло</t>
  </si>
  <si>
    <t>Декан факультету менеджменту, маркетингу та логістики</t>
  </si>
  <si>
    <t>І.М. Агеєва</t>
  </si>
  <si>
    <t>Торговельне підприємництво</t>
  </si>
  <si>
    <t>5 ДЗ*</t>
  </si>
  <si>
    <t>7 ДЗ*</t>
  </si>
  <si>
    <t>Інформаційні системи і технології / Обчислювальна техніка та програмування</t>
  </si>
  <si>
    <t>Етика бізнесу / Діловодство</t>
  </si>
  <si>
    <t>Основи електронної торгівлі / Інтернет-біржі та електронний трейдинг</t>
  </si>
  <si>
    <t>Фінанси, гроші та кредит / Товарознавство біржових ринків</t>
  </si>
  <si>
    <t>Управління якістю товарів / Технічне регулювання (Основи стандартизації, метрології та управління якістю)</t>
  </si>
  <si>
    <t>КР з дисципліни: "Бізнес - планування у підприємницькій діяльності" / Управління продажами / Маркетингові комунікації / Логістика / Товарознавство послуг</t>
  </si>
  <si>
    <t>Рекламна діяльність / Основи PR</t>
  </si>
  <si>
    <t>Управління персоналом та практична конфліктологія / Організаційне проектування підприємства</t>
  </si>
  <si>
    <t>Маркетингові комунікації / Комунікаційна політика</t>
  </si>
  <si>
    <t>Малий та середній бізнес та його місце у системі підприємництва / Складське господарство</t>
  </si>
  <si>
    <t>Бізнес - планування у підприємницькій діяльності / Товарознавство послуг</t>
  </si>
  <si>
    <t>Оподаткування підприємницької діяльності / Управління продажами</t>
  </si>
  <si>
    <t>Інвестування у підприємницьку діяльність / Венчурний бізнес</t>
  </si>
  <si>
    <t>Стратегічний маркетинг / Управління бізнес-процесами</t>
  </si>
  <si>
    <t>Т</t>
  </si>
  <si>
    <t xml:space="preserve">ТС </t>
  </si>
  <si>
    <t>С</t>
  </si>
  <si>
    <t>П</t>
  </si>
  <si>
    <t>К</t>
  </si>
  <si>
    <t>Т С</t>
  </si>
  <si>
    <t>C</t>
  </si>
  <si>
    <t>ТС</t>
  </si>
  <si>
    <t>КР</t>
  </si>
  <si>
    <t>ДА</t>
  </si>
  <si>
    <t>07 "Управління та адміністрування"</t>
  </si>
  <si>
    <t>076 "Підприємництво, торгівля та біржова діяльність"</t>
  </si>
  <si>
    <t>Підприємництво, торгівля та біржова діяльність</t>
  </si>
  <si>
    <t>Учбова</t>
  </si>
  <si>
    <t>Виробничо-ознайомлювальна</t>
  </si>
  <si>
    <t>Переддипломна</t>
  </si>
  <si>
    <t>Захист випускної роботи</t>
  </si>
  <si>
    <t>бакалавра</t>
  </si>
  <si>
    <t>1.1.1.</t>
  </si>
  <si>
    <t>1.1.2.</t>
  </si>
  <si>
    <t>1.1.3.</t>
  </si>
  <si>
    <t>1.1.4.</t>
  </si>
  <si>
    <t>1.1.5.</t>
  </si>
  <si>
    <t>1.1.6.</t>
  </si>
  <si>
    <t>1.1.7.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</si>
  <si>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</si>
  <si>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</si>
  <si>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</si>
  <si>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</si>
  <si>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</si>
  <si>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</si>
  <si>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</si>
  <si>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</si>
  <si>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</si>
  <si>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</si>
  <si>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</si>
  <si>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</si>
  <si>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</si>
  <si>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</si>
  <si>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</si>
  <si>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</si>
  <si>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</si>
  <si>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</si>
  <si>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</si>
  <si>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1.2.21.</t>
  </si>
  <si>
    <t>1.2.20.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</si>
  <si>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</si>
  <si>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</si>
  <si>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</si>
  <si>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</si>
  <si>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</si>
  <si>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</si>
  <si>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</si>
  <si>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</si>
  <si>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</si>
  <si>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</si>
  <si>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</si>
  <si>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</si>
  <si>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</si>
  <si>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</si>
  <si>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</si>
  <si>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</si>
  <si>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</si>
  <si>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</si>
  <si>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</si>
  <si>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</si>
  <si>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</si>
  <si>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Ступінь вищої освіти - бакалавр</t>
  </si>
  <si>
    <t xml:space="preserve">Строк навчання – 3 роки 10 місяців на основі 
</t>
  </si>
  <si>
    <t xml:space="preserve">основі повної загальної середньої освіти </t>
  </si>
</sst>
</file>

<file path=xl/styles.xml><?xml version="1.0" encoding="utf-8"?>
<styleSheet xmlns="http://schemas.openxmlformats.org/spreadsheetml/2006/main">
  <numFmts count="9">
    <numFmt numFmtId="164" formatCode="#,##0_-;\-* #,##0_-;\ &quot;&quot;_-;_-@_-"/>
    <numFmt numFmtId="165" formatCode="#,##0;\-* #,##0_-;\ &quot;&quot;_-;_-@_-"/>
    <numFmt numFmtId="166" formatCode="0.0"/>
    <numFmt numFmtId="167" formatCode="#,##0.0_-;\-* #,##0.0_-;\ &quot;&quot;_-;_-@_-"/>
    <numFmt numFmtId="168" formatCode="#,##0.0_ ;\-#,##0.0\ "/>
    <numFmt numFmtId="169" formatCode="#,##0_ ;\-#,##0\ "/>
    <numFmt numFmtId="170" formatCode="#,##0.00;\-* #,##0.00_-;\ &quot;&quot;_-;_-@_-"/>
    <numFmt numFmtId="171" formatCode="#,##0.00_ ;\-#,##0.00\ "/>
    <numFmt numFmtId="172" formatCode="0.000"/>
  </numFmts>
  <fonts count="38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name val="Calibri"/>
      <family val="2"/>
      <charset val="204"/>
    </font>
    <font>
      <sz val="8.5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</font>
    <font>
      <b/>
      <sz val="8.1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Bookman Old Style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4" fillId="0" borderId="0"/>
  </cellStyleXfs>
  <cellXfs count="24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Border="1"/>
    <xf numFmtId="164" fontId="11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3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 textRotation="90" wrapText="1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 applyFill="1"/>
    <xf numFmtId="0" fontId="13" fillId="0" borderId="0" xfId="0" applyFont="1" applyFill="1" applyAlignment="1"/>
    <xf numFmtId="0" fontId="16" fillId="0" borderId="0" xfId="0" applyFont="1" applyFill="1"/>
    <xf numFmtId="0" fontId="14" fillId="0" borderId="0" xfId="0" applyFont="1" applyFill="1"/>
    <xf numFmtId="166" fontId="1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9" fillId="0" borderId="0" xfId="0" applyFont="1"/>
    <xf numFmtId="172" fontId="10" fillId="0" borderId="0" xfId="0" applyNumberFormat="1" applyFont="1" applyFill="1" applyAlignment="1">
      <alignment horizontal="center"/>
    </xf>
    <xf numFmtId="166" fontId="27" fillId="0" borderId="0" xfId="0" applyNumberFormat="1" applyFont="1" applyFill="1"/>
    <xf numFmtId="0" fontId="0" fillId="0" borderId="0" xfId="0" applyFill="1"/>
    <xf numFmtId="0" fontId="9" fillId="0" borderId="0" xfId="0" applyFont="1" applyFill="1"/>
    <xf numFmtId="0" fontId="27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172" fontId="27" fillId="0" borderId="0" xfId="0" applyNumberFormat="1" applyFont="1" applyFill="1"/>
    <xf numFmtId="171" fontId="14" fillId="0" borderId="0" xfId="0" applyNumberFormat="1" applyFont="1" applyFill="1"/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35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37" fillId="0" borderId="1" xfId="0" applyFont="1" applyFill="1" applyBorder="1" applyAlignment="1">
      <alignment horizontal="center" vertical="center"/>
    </xf>
    <xf numFmtId="0" fontId="3" fillId="7" borderId="0" xfId="0" applyFont="1" applyFill="1"/>
    <xf numFmtId="0" fontId="1" fillId="7" borderId="0" xfId="0" applyFont="1" applyFill="1"/>
    <xf numFmtId="0" fontId="20" fillId="7" borderId="0" xfId="0" applyFont="1" applyFill="1" applyAlignment="1">
      <alignment vertical="center" wrapText="1"/>
    </xf>
    <xf numFmtId="0" fontId="0" fillId="7" borderId="0" xfId="0" applyFill="1"/>
    <xf numFmtId="0" fontId="4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2" fillId="7" borderId="0" xfId="0" applyFont="1" applyFill="1" applyAlignment="1"/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21" fillId="7" borderId="0" xfId="0" applyFont="1" applyFill="1" applyAlignment="1">
      <alignment vertical="center"/>
    </xf>
    <xf numFmtId="0" fontId="21" fillId="7" borderId="0" xfId="0" applyFont="1" applyFill="1"/>
    <xf numFmtId="0" fontId="0" fillId="7" borderId="0" xfId="0" applyFill="1" applyBorder="1"/>
    <xf numFmtId="0" fontId="21" fillId="7" borderId="0" xfId="0" applyFont="1" applyFill="1" applyAlignment="1">
      <alignment horizontal="left" vertical="center"/>
    </xf>
    <xf numFmtId="0" fontId="3" fillId="7" borderId="2" xfId="0" applyFont="1" applyFill="1" applyBorder="1"/>
    <xf numFmtId="0" fontId="3" fillId="7" borderId="3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/>
    <xf numFmtId="0" fontId="23" fillId="7" borderId="0" xfId="0" applyFont="1" applyFill="1"/>
    <xf numFmtId="0" fontId="1" fillId="7" borderId="0" xfId="0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 applyProtection="1">
      <alignment horizontal="center" vertical="center"/>
    </xf>
    <xf numFmtId="169" fontId="5" fillId="7" borderId="1" xfId="0" applyNumberFormat="1" applyFont="1" applyFill="1" applyBorder="1" applyAlignment="1" applyProtection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</xf>
    <xf numFmtId="0" fontId="5" fillId="7" borderId="1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166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/>
    </xf>
    <xf numFmtId="2" fontId="5" fillId="7" borderId="1" xfId="0" applyNumberFormat="1" applyFont="1" applyFill="1" applyBorder="1" applyAlignment="1" applyProtection="1">
      <alignment vertical="center"/>
    </xf>
    <xf numFmtId="2" fontId="5" fillId="7" borderId="1" xfId="0" applyNumberFormat="1" applyFont="1" applyFill="1" applyBorder="1" applyAlignment="1">
      <alignment horizontal="center" vertical="center"/>
    </xf>
    <xf numFmtId="164" fontId="32" fillId="7" borderId="1" xfId="0" applyNumberFormat="1" applyFont="1" applyFill="1" applyBorder="1" applyAlignment="1" applyProtection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32" fillId="7" borderId="1" xfId="0" applyNumberFormat="1" applyFont="1" applyFill="1" applyBorder="1" applyAlignment="1" applyProtection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 applyProtection="1">
      <alignment horizontal="center" vertical="center" wrapText="1"/>
    </xf>
    <xf numFmtId="2" fontId="14" fillId="7" borderId="1" xfId="0" applyNumberFormat="1" applyFont="1" applyFill="1" applyBorder="1"/>
    <xf numFmtId="170" fontId="5" fillId="7" borderId="1" xfId="0" applyNumberFormat="1" applyFont="1" applyFill="1" applyBorder="1" applyAlignment="1" applyProtection="1">
      <alignment horizontal="center" vertical="center"/>
    </xf>
    <xf numFmtId="170" fontId="14" fillId="7" borderId="1" xfId="0" applyNumberFormat="1" applyFont="1" applyFill="1" applyBorder="1"/>
    <xf numFmtId="0" fontId="5" fillId="7" borderId="1" xfId="0" applyNumberFormat="1" applyFont="1" applyFill="1" applyBorder="1" applyAlignment="1" applyProtection="1">
      <alignment horizontal="left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33" fillId="7" borderId="1" xfId="0" applyFont="1" applyFill="1" applyBorder="1" applyAlignment="1"/>
    <xf numFmtId="0" fontId="6" fillId="7" borderId="1" xfId="0" applyFont="1" applyFill="1" applyBorder="1" applyAlignment="1">
      <alignment horizontal="justify" vertical="center" wrapText="1"/>
    </xf>
    <xf numFmtId="164" fontId="6" fillId="7" borderId="1" xfId="0" applyNumberFormat="1" applyFont="1" applyFill="1" applyBorder="1" applyAlignment="1" applyProtection="1">
      <alignment horizontal="center" vertical="center" wrapText="1"/>
    </xf>
    <xf numFmtId="170" fontId="6" fillId="7" borderId="1" xfId="0" applyNumberFormat="1" applyFont="1" applyFill="1" applyBorder="1" applyAlignment="1" applyProtection="1">
      <alignment horizontal="center" vertical="center" wrapText="1"/>
    </xf>
    <xf numFmtId="49" fontId="6" fillId="7" borderId="1" xfId="0" applyNumberFormat="1" applyFont="1" applyFill="1" applyBorder="1" applyAlignment="1" applyProtection="1">
      <alignment vertical="center"/>
    </xf>
    <xf numFmtId="0" fontId="5" fillId="7" borderId="1" xfId="0" applyFont="1" applyFill="1" applyBorder="1" applyAlignment="1">
      <alignment horizontal="center" vertical="top"/>
    </xf>
    <xf numFmtId="49" fontId="5" fillId="7" borderId="1" xfId="0" applyNumberFormat="1" applyFont="1" applyFill="1" applyBorder="1" applyAlignment="1" applyProtection="1">
      <alignment horizontal="left" vertical="center" indent="1"/>
    </xf>
    <xf numFmtId="0" fontId="33" fillId="7" borderId="1" xfId="0" applyFont="1" applyFill="1" applyBorder="1"/>
    <xf numFmtId="170" fontId="36" fillId="7" borderId="1" xfId="0" applyNumberFormat="1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vertical="center"/>
    </xf>
    <xf numFmtId="49" fontId="6" fillId="7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left" vertical="center" wrapText="1"/>
    </xf>
    <xf numFmtId="49" fontId="6" fillId="7" borderId="1" xfId="0" applyNumberFormat="1" applyFont="1" applyFill="1" applyBorder="1" applyAlignment="1" applyProtection="1">
      <alignment horizontal="left" vertical="center"/>
    </xf>
    <xf numFmtId="49" fontId="28" fillId="7" borderId="1" xfId="0" applyNumberFormat="1" applyFont="1" applyFill="1" applyBorder="1" applyAlignment="1">
      <alignment vertical="top" wrapText="1"/>
    </xf>
    <xf numFmtId="166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 applyProtection="1">
      <alignment horizontal="center" vertical="center"/>
    </xf>
    <xf numFmtId="1" fontId="6" fillId="7" borderId="1" xfId="0" applyNumberFormat="1" applyFont="1" applyFill="1" applyBorder="1" applyAlignment="1" applyProtection="1">
      <alignment horizontal="center" vertical="center"/>
    </xf>
    <xf numFmtId="170" fontId="6" fillId="7" borderId="1" xfId="0" applyNumberFormat="1" applyFont="1" applyFill="1" applyBorder="1" applyAlignment="1" applyProtection="1">
      <alignment horizontal="center" vertical="center"/>
    </xf>
    <xf numFmtId="165" fontId="12" fillId="7" borderId="1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vertical="center" wrapText="1"/>
    </xf>
    <xf numFmtId="169" fontId="6" fillId="7" borderId="1" xfId="0" applyNumberFormat="1" applyFont="1" applyFill="1" applyBorder="1" applyAlignment="1" applyProtection="1">
      <alignment horizontal="center" vertical="center" wrapText="1"/>
    </xf>
    <xf numFmtId="171" fontId="6" fillId="7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164" fontId="5" fillId="7" borderId="1" xfId="0" applyNumberFormat="1" applyFont="1" applyFill="1" applyBorder="1" applyAlignment="1" applyProtection="1">
      <alignment vertical="center"/>
    </xf>
    <xf numFmtId="164" fontId="6" fillId="7" borderId="1" xfId="0" applyNumberFormat="1" applyFont="1" applyFill="1" applyBorder="1" applyAlignment="1" applyProtection="1">
      <alignment vertical="center"/>
    </xf>
    <xf numFmtId="167" fontId="6" fillId="7" borderId="1" xfId="0" applyNumberFormat="1" applyFont="1" applyFill="1" applyBorder="1" applyAlignment="1" applyProtection="1">
      <alignment horizontal="center" vertical="center"/>
    </xf>
    <xf numFmtId="168" fontId="6" fillId="7" borderId="1" xfId="0" applyNumberFormat="1" applyFont="1" applyFill="1" applyBorder="1" applyAlignment="1" applyProtection="1">
      <alignment horizontal="center" vertical="center"/>
    </xf>
    <xf numFmtId="165" fontId="8" fillId="7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1" xfId="0" applyNumberFormat="1" applyFont="1" applyFill="1" applyBorder="1" applyAlignment="1" applyProtection="1">
      <alignment vertical="center"/>
    </xf>
    <xf numFmtId="164" fontId="6" fillId="7" borderId="1" xfId="0" applyNumberFormat="1" applyFont="1" applyFill="1" applyBorder="1" applyAlignment="1" applyProtection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 applyProtection="1">
      <alignment vertical="center"/>
    </xf>
    <xf numFmtId="0" fontId="17" fillId="7" borderId="0" xfId="0" applyFont="1" applyFill="1"/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7" fillId="7" borderId="2" xfId="0" applyFont="1" applyFill="1" applyBorder="1"/>
    <xf numFmtId="164" fontId="11" fillId="7" borderId="0" xfId="0" applyNumberFormat="1" applyFont="1" applyFill="1" applyBorder="1" applyAlignment="1" applyProtection="1">
      <alignment vertical="center"/>
    </xf>
    <xf numFmtId="0" fontId="3" fillId="7" borderId="0" xfId="0" applyFont="1" applyFill="1" applyAlignment="1">
      <alignment vertical="center" wrapText="1"/>
    </xf>
    <xf numFmtId="0" fontId="6" fillId="7" borderId="0" xfId="0" applyNumberFormat="1" applyFont="1" applyFill="1" applyBorder="1" applyAlignment="1" applyProtection="1">
      <alignment vertical="center" wrapText="1"/>
    </xf>
    <xf numFmtId="164" fontId="6" fillId="7" borderId="0" xfId="0" applyNumberFormat="1" applyFont="1" applyFill="1" applyBorder="1" applyAlignment="1" applyProtection="1">
      <alignment horizontal="center" vertical="center" wrapText="1"/>
    </xf>
    <xf numFmtId="0" fontId="6" fillId="7" borderId="0" xfId="0" applyNumberFormat="1" applyFont="1" applyFill="1" applyBorder="1" applyAlignment="1" applyProtection="1">
      <alignment horizontal="center" vertical="center" wrapText="1"/>
    </xf>
    <xf numFmtId="164" fontId="5" fillId="7" borderId="0" xfId="0" applyNumberFormat="1" applyFont="1" applyFill="1" applyBorder="1" applyAlignment="1" applyProtection="1">
      <alignment horizontal="center" vertical="center" wrapText="1"/>
    </xf>
    <xf numFmtId="164" fontId="5" fillId="7" borderId="0" xfId="0" applyNumberFormat="1" applyFont="1" applyFill="1" applyBorder="1" applyAlignment="1" applyProtection="1">
      <alignment vertical="center"/>
    </xf>
    <xf numFmtId="164" fontId="6" fillId="7" borderId="0" xfId="0" applyNumberFormat="1" applyFont="1" applyFill="1" applyBorder="1" applyAlignment="1" applyProtection="1">
      <alignment vertical="center"/>
    </xf>
    <xf numFmtId="0" fontId="2" fillId="7" borderId="0" xfId="0" applyNumberFormat="1" applyFont="1" applyFill="1" applyBorder="1" applyAlignment="1" applyProtection="1">
      <alignment horizontal="left" vertical="center"/>
    </xf>
    <xf numFmtId="164" fontId="2" fillId="7" borderId="0" xfId="0" applyNumberFormat="1" applyFont="1" applyFill="1" applyBorder="1" applyAlignment="1" applyProtection="1">
      <alignment horizontal="center" vertical="center" wrapText="1"/>
    </xf>
    <xf numFmtId="0" fontId="2" fillId="7" borderId="0" xfId="0" applyNumberFormat="1" applyFont="1" applyFill="1" applyBorder="1" applyAlignment="1" applyProtection="1">
      <alignment horizontal="center" vertical="center" wrapText="1"/>
    </xf>
    <xf numFmtId="164" fontId="3" fillId="7" borderId="0" xfId="0" applyNumberFormat="1" applyFont="1" applyFill="1" applyBorder="1" applyAlignment="1" applyProtection="1">
      <alignment horizontal="center" vertical="center" wrapText="1"/>
    </xf>
    <xf numFmtId="164" fontId="3" fillId="7" borderId="0" xfId="0" applyNumberFormat="1" applyFont="1" applyFill="1" applyBorder="1" applyAlignment="1" applyProtection="1">
      <alignment vertical="center"/>
    </xf>
    <xf numFmtId="164" fontId="2" fillId="7" borderId="0" xfId="0" applyNumberFormat="1" applyFont="1" applyFill="1" applyBorder="1" applyAlignment="1" applyProtection="1">
      <alignment horizontal="left" vertical="center"/>
    </xf>
    <xf numFmtId="164" fontId="2" fillId="7" borderId="0" xfId="0" applyNumberFormat="1" applyFont="1" applyFill="1" applyBorder="1" applyAlignment="1" applyProtection="1">
      <alignment vertical="center"/>
    </xf>
    <xf numFmtId="0" fontId="2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4" fillId="7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textRotation="90" wrapText="1"/>
    </xf>
    <xf numFmtId="0" fontId="18" fillId="7" borderId="10" xfId="0" applyFont="1" applyFill="1" applyBorder="1" applyAlignment="1">
      <alignment horizontal="center" vertical="top"/>
    </xf>
    <xf numFmtId="49" fontId="6" fillId="7" borderId="1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64" fontId="5" fillId="7" borderId="1" xfId="0" applyNumberFormat="1" applyFont="1" applyFill="1" applyBorder="1" applyAlignment="1" applyProtection="1">
      <alignment horizontal="center" vertical="center" wrapText="1"/>
    </xf>
    <xf numFmtId="164" fontId="5" fillId="7" borderId="1" xfId="0" applyNumberFormat="1" applyFont="1" applyFill="1" applyBorder="1" applyAlignment="1" applyProtection="1">
      <alignment horizontal="center" textRotation="90" wrapText="1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5" fillId="7" borderId="1" xfId="0" applyNumberFormat="1" applyFont="1" applyFill="1" applyBorder="1" applyAlignment="1" applyProtection="1">
      <alignment horizontal="center" vertical="center" textRotation="90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vertical="center"/>
    </xf>
    <xf numFmtId="0" fontId="5" fillId="7" borderId="1" xfId="0" applyFont="1" applyFill="1" applyBorder="1" applyAlignment="1" applyProtection="1">
      <alignment horizontal="left" vertical="center" wrapText="1"/>
    </xf>
    <xf numFmtId="49" fontId="5" fillId="7" borderId="1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6" fillId="7" borderId="1" xfId="0" applyNumberFormat="1" applyFont="1" applyFill="1" applyBorder="1" applyAlignment="1" applyProtection="1">
      <alignment horizontal="center" vertical="center"/>
    </xf>
    <xf numFmtId="0" fontId="35" fillId="3" borderId="0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1"/>
  <sheetViews>
    <sheetView topLeftCell="A31" workbookViewId="0">
      <selection activeCell="AK29" sqref="AK29:BC39"/>
    </sheetView>
  </sheetViews>
  <sheetFormatPr defaultRowHeight="15.75"/>
  <cols>
    <col min="1" max="13" width="2.5703125" style="1" customWidth="1"/>
    <col min="14" max="14" width="3.28515625" style="1" customWidth="1"/>
    <col min="15" max="20" width="2.5703125" style="1" customWidth="1"/>
    <col min="21" max="21" width="3" style="1" customWidth="1"/>
    <col min="22" max="39" width="2.5703125" style="1" customWidth="1"/>
    <col min="40" max="40" width="2.85546875" style="1" customWidth="1"/>
    <col min="41" max="43" width="3.28515625" style="1" customWidth="1"/>
    <col min="44" max="45" width="2.5703125" style="1" customWidth="1"/>
    <col min="46" max="53" width="2.5703125" customWidth="1"/>
    <col min="54" max="57" width="2.85546875" customWidth="1"/>
  </cols>
  <sheetData>
    <row r="1" spans="1:53" ht="16.5" customHeight="1">
      <c r="A1" s="194" t="s">
        <v>52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"/>
      <c r="M1" s="2"/>
      <c r="N1" s="2"/>
      <c r="O1" s="2"/>
      <c r="P1" s="2"/>
      <c r="R1" s="2"/>
      <c r="T1" s="2" t="s">
        <v>74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K1" s="15"/>
      <c r="AL1" s="15"/>
      <c r="AN1" s="15"/>
      <c r="AO1" s="1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ht="15.75" customHeight="1">
      <c r="A2" s="196" t="s">
        <v>53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58"/>
      <c r="M2" s="58"/>
      <c r="N2" s="58"/>
      <c r="O2" s="58" t="s">
        <v>0</v>
      </c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2"/>
      <c r="AO2" s="15"/>
      <c r="AQ2" s="197"/>
      <c r="AR2" s="197"/>
      <c r="AS2" s="197"/>
      <c r="AT2" s="197"/>
      <c r="AU2" s="197"/>
    </row>
    <row r="3" spans="1:53" ht="13.5" customHeight="1">
      <c r="A3" s="204" t="s">
        <v>54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9"/>
      <c r="AK3" s="59"/>
      <c r="AL3" s="59"/>
      <c r="AM3" s="59"/>
      <c r="AN3" s="59"/>
      <c r="AO3" s="59"/>
      <c r="AP3" s="59"/>
      <c r="AQ3" s="60"/>
      <c r="AR3" s="60"/>
      <c r="AS3" s="60"/>
      <c r="AT3" s="60"/>
      <c r="AU3" s="61"/>
      <c r="AV3" s="61"/>
      <c r="AW3" s="193"/>
      <c r="AX3" s="193"/>
      <c r="AY3" s="193"/>
      <c r="AZ3" s="193"/>
      <c r="BA3" s="193"/>
    </row>
    <row r="4" spans="1:53" ht="13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58"/>
      <c r="M4" s="58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8"/>
      <c r="AJ4" s="59"/>
      <c r="AK4" s="62"/>
      <c r="AL4" s="62"/>
      <c r="AM4" s="62"/>
      <c r="AN4" s="62"/>
      <c r="AO4" s="62"/>
      <c r="AP4" s="62" t="s">
        <v>225</v>
      </c>
      <c r="AQ4" s="62"/>
      <c r="AR4" s="62"/>
      <c r="AS4" s="62"/>
      <c r="AT4" s="61"/>
      <c r="AU4" s="61"/>
      <c r="AV4" s="61"/>
      <c r="AW4" s="61"/>
      <c r="AX4" s="61"/>
      <c r="AY4" s="61"/>
      <c r="AZ4" s="61"/>
      <c r="BA4" s="61"/>
    </row>
    <row r="5" spans="1:53" ht="13.5" customHeight="1">
      <c r="A5" s="204" t="s">
        <v>77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58"/>
      <c r="M5" s="58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8"/>
      <c r="AJ5" s="59"/>
      <c r="AK5" s="63"/>
      <c r="AL5" s="63"/>
      <c r="AM5" s="63"/>
      <c r="AN5" s="63"/>
      <c r="AO5" s="63"/>
      <c r="AP5" s="63"/>
      <c r="AQ5" s="63"/>
      <c r="AR5" s="63"/>
      <c r="AS5" s="63"/>
      <c r="AT5" s="61"/>
      <c r="AU5" s="61"/>
      <c r="AV5" s="61"/>
      <c r="AW5" s="61"/>
      <c r="AX5" s="61"/>
      <c r="AY5" s="61"/>
      <c r="AZ5" s="61"/>
      <c r="BA5" s="61"/>
    </row>
    <row r="6" spans="1:53" ht="13.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58"/>
      <c r="M6" s="58"/>
      <c r="N6" s="64"/>
      <c r="O6" s="64"/>
      <c r="P6" s="64"/>
      <c r="Q6" s="64"/>
      <c r="R6" s="59"/>
      <c r="S6" s="59"/>
      <c r="T6" s="64"/>
      <c r="U6" s="64"/>
      <c r="V6" s="64"/>
      <c r="W6" s="64"/>
      <c r="X6" s="64"/>
      <c r="Y6" s="64"/>
      <c r="Z6" s="64"/>
      <c r="AA6" s="64"/>
      <c r="AB6" s="58"/>
      <c r="AC6" s="64"/>
      <c r="AD6" s="64"/>
      <c r="AE6" s="58"/>
      <c r="AF6" s="58"/>
      <c r="AG6" s="58"/>
      <c r="AH6" s="58"/>
      <c r="AI6" s="58"/>
      <c r="AJ6" s="59"/>
      <c r="AK6" s="59"/>
      <c r="AL6" s="59"/>
      <c r="AM6" s="59"/>
      <c r="AN6" s="59"/>
      <c r="AO6" s="59"/>
      <c r="AP6" s="203" t="s">
        <v>226</v>
      </c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</row>
    <row r="7" spans="1:53" ht="13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65"/>
      <c r="U7" s="58"/>
      <c r="V7" s="66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9"/>
      <c r="AK7" s="67"/>
      <c r="AL7" s="68"/>
      <c r="AM7" s="68"/>
      <c r="AN7" s="68"/>
      <c r="AO7" s="68"/>
      <c r="AP7" s="63" t="s">
        <v>227</v>
      </c>
      <c r="AQ7" s="68"/>
      <c r="AR7" s="68"/>
      <c r="AS7" s="68"/>
      <c r="AT7" s="69"/>
      <c r="AU7" s="69"/>
      <c r="AV7" s="61"/>
      <c r="AW7" s="61"/>
      <c r="AX7" s="61"/>
      <c r="AY7" s="61"/>
      <c r="AZ7" s="61"/>
      <c r="BA7" s="61"/>
    </row>
    <row r="8" spans="1:53" ht="11.25" customHeight="1">
      <c r="A8" s="73"/>
      <c r="B8" s="73"/>
      <c r="C8" s="73"/>
      <c r="D8" s="73"/>
      <c r="E8" s="74"/>
      <c r="F8" s="74"/>
      <c r="G8" s="74"/>
      <c r="H8" s="74"/>
      <c r="I8" s="73"/>
      <c r="J8" s="73"/>
      <c r="K8" s="58"/>
      <c r="L8" s="58"/>
      <c r="M8" s="58"/>
      <c r="N8" s="58"/>
      <c r="O8" s="58"/>
      <c r="P8" s="58"/>
      <c r="Q8" s="58"/>
      <c r="R8" s="199" t="s">
        <v>27</v>
      </c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58"/>
      <c r="AJ8" s="59"/>
      <c r="AK8" s="70"/>
      <c r="AL8" s="70"/>
      <c r="AM8" s="70"/>
      <c r="AN8" s="70"/>
      <c r="AO8" s="70"/>
      <c r="AP8" s="70"/>
      <c r="AQ8" s="70"/>
      <c r="AR8" s="70"/>
      <c r="AS8" s="70"/>
      <c r="AT8" s="69"/>
      <c r="AU8" s="69"/>
      <c r="AV8" s="61"/>
      <c r="AW8" s="61"/>
      <c r="AX8" s="61"/>
      <c r="AY8" s="61"/>
      <c r="AZ8" s="61"/>
      <c r="BA8" s="61"/>
    </row>
    <row r="9" spans="1:53" ht="9" customHeight="1">
      <c r="A9" s="73"/>
      <c r="B9" s="73"/>
      <c r="C9" s="73"/>
      <c r="D9" s="73"/>
      <c r="E9" s="74"/>
      <c r="F9" s="74"/>
      <c r="G9" s="74"/>
      <c r="H9" s="74"/>
      <c r="I9" s="73"/>
      <c r="J9" s="73"/>
      <c r="K9" s="58"/>
      <c r="L9" s="58"/>
      <c r="M9" s="58"/>
      <c r="N9" s="58"/>
      <c r="O9" s="58"/>
      <c r="P9" s="58"/>
      <c r="Q9" s="58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58"/>
      <c r="AJ9" s="59"/>
      <c r="AK9" s="70"/>
      <c r="AL9" s="70"/>
      <c r="AM9" s="70"/>
      <c r="AN9" s="70"/>
      <c r="AO9" s="70"/>
      <c r="AP9" s="70"/>
      <c r="AQ9" s="70"/>
      <c r="AR9" s="70"/>
      <c r="AS9" s="70"/>
      <c r="AT9" s="69"/>
      <c r="AU9" s="69"/>
      <c r="AV9" s="61"/>
      <c r="AW9" s="61"/>
      <c r="AX9" s="61"/>
      <c r="AY9" s="61"/>
      <c r="AZ9" s="61"/>
      <c r="BA9" s="61"/>
    </row>
    <row r="10" spans="1:53">
      <c r="A10" s="75" t="s">
        <v>55</v>
      </c>
      <c r="B10" s="58"/>
      <c r="C10" s="58"/>
      <c r="D10" s="58"/>
      <c r="E10" s="58"/>
      <c r="F10" s="59"/>
      <c r="G10" s="59"/>
      <c r="H10" s="71" t="s">
        <v>175</v>
      </c>
      <c r="I10" s="71"/>
      <c r="J10" s="59"/>
      <c r="K10" s="59"/>
      <c r="L10" s="200" t="s">
        <v>56</v>
      </c>
      <c r="M10" s="200"/>
      <c r="N10" s="200"/>
      <c r="O10" s="200"/>
      <c r="P10" s="200"/>
      <c r="Q10" s="200"/>
      <c r="R10" s="71"/>
      <c r="S10" s="71" t="s">
        <v>168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69"/>
      <c r="AU10" s="69"/>
      <c r="AV10" s="61"/>
      <c r="AW10" s="61"/>
      <c r="AX10" s="61"/>
      <c r="AY10" s="61"/>
      <c r="AZ10" s="61"/>
      <c r="BA10" s="61"/>
    </row>
    <row r="11" spans="1:53">
      <c r="A11" s="75" t="s">
        <v>69</v>
      </c>
      <c r="B11" s="58"/>
      <c r="C11" s="58"/>
      <c r="D11" s="58"/>
      <c r="E11" s="58"/>
      <c r="F11" s="59"/>
      <c r="G11" s="59"/>
      <c r="H11" s="72"/>
      <c r="I11" s="72" t="s">
        <v>169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69"/>
      <c r="AU11" s="69"/>
      <c r="AV11" s="61"/>
      <c r="AW11" s="61"/>
      <c r="AX11" s="61"/>
      <c r="AY11" s="61"/>
      <c r="AZ11" s="61"/>
      <c r="BA11" s="61"/>
    </row>
    <row r="12" spans="1:53">
      <c r="A12" s="75" t="s">
        <v>73</v>
      </c>
      <c r="B12" s="58"/>
      <c r="C12" s="58"/>
      <c r="D12" s="58"/>
      <c r="E12" s="58"/>
      <c r="F12" s="59"/>
      <c r="G12" s="59"/>
      <c r="H12" s="72"/>
      <c r="I12" s="72" t="s">
        <v>170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69"/>
      <c r="AU12" s="69"/>
      <c r="AV12" s="61"/>
      <c r="AW12" s="61"/>
      <c r="AX12" s="61"/>
      <c r="AY12" s="61"/>
      <c r="AZ12" s="61"/>
      <c r="BA12" s="61"/>
    </row>
    <row r="13" spans="1:53" ht="15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75" t="s">
        <v>57</v>
      </c>
      <c r="L13" s="58"/>
      <c r="M13" s="59"/>
      <c r="N13" s="58"/>
      <c r="O13" s="58"/>
      <c r="P13" s="58"/>
      <c r="Q13" s="71"/>
      <c r="R13" s="71"/>
      <c r="S13" s="201"/>
      <c r="T13" s="201"/>
      <c r="U13" s="201"/>
      <c r="V13" s="201"/>
      <c r="W13" s="201"/>
      <c r="X13" s="201"/>
      <c r="Y13" s="201"/>
      <c r="Z13" s="202"/>
      <c r="AA13" s="202"/>
      <c r="AB13" s="72"/>
      <c r="AC13" s="72"/>
      <c r="AD13" s="72"/>
      <c r="AE13" s="72"/>
      <c r="AF13" s="72"/>
      <c r="AG13" s="72"/>
      <c r="AH13" s="72"/>
      <c r="AI13" s="72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69"/>
      <c r="AU13" s="69"/>
      <c r="AV13" s="61"/>
      <c r="AW13" s="61"/>
      <c r="AX13" s="61"/>
      <c r="AY13" s="61"/>
      <c r="AZ13" s="61"/>
      <c r="BA13" s="61"/>
    </row>
    <row r="14" spans="1:53" ht="9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3"/>
      <c r="Z14" s="3"/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6"/>
      <c r="AU14" s="16"/>
    </row>
    <row r="15" spans="1:53" ht="15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"/>
      <c r="AU15" s="16"/>
    </row>
    <row r="16" spans="1:53" ht="8.25" customHeight="1"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3"/>
      <c r="AU16" s="16"/>
    </row>
    <row r="17" spans="1:55" ht="15.75" customHeight="1">
      <c r="A17" s="175" t="s">
        <v>26</v>
      </c>
      <c r="B17" s="178" t="s">
        <v>1</v>
      </c>
      <c r="C17" s="179"/>
      <c r="D17" s="179"/>
      <c r="E17" s="180"/>
      <c r="F17" s="173" t="s">
        <v>2</v>
      </c>
      <c r="G17" s="173"/>
      <c r="H17" s="173"/>
      <c r="I17" s="173"/>
      <c r="J17" s="173"/>
      <c r="K17" s="178" t="s">
        <v>3</v>
      </c>
      <c r="L17" s="179"/>
      <c r="M17" s="179"/>
      <c r="N17" s="180"/>
      <c r="O17" s="178" t="s">
        <v>4</v>
      </c>
      <c r="P17" s="179"/>
      <c r="Q17" s="179"/>
      <c r="R17" s="180"/>
      <c r="S17" s="178" t="s">
        <v>5</v>
      </c>
      <c r="T17" s="179"/>
      <c r="U17" s="179"/>
      <c r="V17" s="179"/>
      <c r="W17" s="180"/>
      <c r="X17" s="178" t="s">
        <v>6</v>
      </c>
      <c r="Y17" s="179"/>
      <c r="Z17" s="179"/>
      <c r="AA17" s="180"/>
      <c r="AB17" s="178" t="s">
        <v>7</v>
      </c>
      <c r="AC17" s="179"/>
      <c r="AD17" s="179"/>
      <c r="AE17" s="180"/>
      <c r="AF17" s="178" t="s">
        <v>8</v>
      </c>
      <c r="AG17" s="179"/>
      <c r="AH17" s="179"/>
      <c r="AI17" s="180"/>
      <c r="AJ17" s="178" t="s">
        <v>9</v>
      </c>
      <c r="AK17" s="179"/>
      <c r="AL17" s="179"/>
      <c r="AM17" s="179"/>
      <c r="AN17" s="180"/>
      <c r="AO17" s="178" t="s">
        <v>10</v>
      </c>
      <c r="AP17" s="179"/>
      <c r="AQ17" s="179"/>
      <c r="AR17" s="179"/>
      <c r="AS17" s="180"/>
      <c r="AT17" s="187" t="s">
        <v>70</v>
      </c>
      <c r="AU17" s="188"/>
      <c r="AV17" s="188"/>
      <c r="AW17" s="189"/>
      <c r="AX17" s="187" t="s">
        <v>71</v>
      </c>
      <c r="AY17" s="188"/>
      <c r="AZ17" s="188"/>
      <c r="BA17" s="189"/>
    </row>
    <row r="18" spans="1:55" ht="15">
      <c r="A18" s="176"/>
      <c r="B18" s="181"/>
      <c r="C18" s="182"/>
      <c r="D18" s="182"/>
      <c r="E18" s="183"/>
      <c r="F18" s="173"/>
      <c r="G18" s="173"/>
      <c r="H18" s="173"/>
      <c r="I18" s="173"/>
      <c r="J18" s="173"/>
      <c r="K18" s="184"/>
      <c r="L18" s="185"/>
      <c r="M18" s="185"/>
      <c r="N18" s="186"/>
      <c r="O18" s="181"/>
      <c r="P18" s="182"/>
      <c r="Q18" s="182"/>
      <c r="R18" s="183"/>
      <c r="S18" s="184"/>
      <c r="T18" s="185"/>
      <c r="U18" s="185"/>
      <c r="V18" s="185"/>
      <c r="W18" s="186"/>
      <c r="X18" s="184"/>
      <c r="Y18" s="185"/>
      <c r="Z18" s="185"/>
      <c r="AA18" s="186"/>
      <c r="AB18" s="181"/>
      <c r="AC18" s="182"/>
      <c r="AD18" s="182"/>
      <c r="AE18" s="183"/>
      <c r="AF18" s="184"/>
      <c r="AG18" s="185"/>
      <c r="AH18" s="185"/>
      <c r="AI18" s="186"/>
      <c r="AJ18" s="184"/>
      <c r="AK18" s="185"/>
      <c r="AL18" s="185"/>
      <c r="AM18" s="185"/>
      <c r="AN18" s="186"/>
      <c r="AO18" s="184"/>
      <c r="AP18" s="185"/>
      <c r="AQ18" s="185"/>
      <c r="AR18" s="185"/>
      <c r="AS18" s="186"/>
      <c r="AT18" s="190"/>
      <c r="AU18" s="191"/>
      <c r="AV18" s="191"/>
      <c r="AW18" s="192"/>
      <c r="AX18" s="190"/>
      <c r="AY18" s="191"/>
      <c r="AZ18" s="191"/>
      <c r="BA18" s="192"/>
    </row>
    <row r="19" spans="1:55" ht="15">
      <c r="A19" s="176"/>
      <c r="B19" s="168">
        <v>1</v>
      </c>
      <c r="C19" s="168">
        <v>2</v>
      </c>
      <c r="D19" s="168">
        <v>3</v>
      </c>
      <c r="E19" s="168">
        <v>4</v>
      </c>
      <c r="F19" s="168">
        <v>5</v>
      </c>
      <c r="G19" s="168">
        <v>6</v>
      </c>
      <c r="H19" s="168">
        <v>7</v>
      </c>
      <c r="I19" s="168">
        <v>8</v>
      </c>
      <c r="J19" s="168">
        <v>9</v>
      </c>
      <c r="K19" s="168">
        <v>10</v>
      </c>
      <c r="L19" s="168">
        <v>11</v>
      </c>
      <c r="M19" s="168">
        <v>12</v>
      </c>
      <c r="N19" s="168">
        <v>13</v>
      </c>
      <c r="O19" s="168">
        <v>14</v>
      </c>
      <c r="P19" s="168">
        <v>15</v>
      </c>
      <c r="Q19" s="168">
        <v>16</v>
      </c>
      <c r="R19" s="168">
        <v>17</v>
      </c>
      <c r="S19" s="168">
        <v>18</v>
      </c>
      <c r="T19" s="168">
        <v>19</v>
      </c>
      <c r="U19" s="168">
        <v>20</v>
      </c>
      <c r="V19" s="168">
        <v>21</v>
      </c>
      <c r="W19" s="168">
        <v>22</v>
      </c>
      <c r="X19" s="168">
        <v>23</v>
      </c>
      <c r="Y19" s="168">
        <v>24</v>
      </c>
      <c r="Z19" s="168">
        <v>25</v>
      </c>
      <c r="AA19" s="168">
        <v>26</v>
      </c>
      <c r="AB19" s="168">
        <v>27</v>
      </c>
      <c r="AC19" s="168">
        <v>28</v>
      </c>
      <c r="AD19" s="168">
        <v>29</v>
      </c>
      <c r="AE19" s="168">
        <v>30</v>
      </c>
      <c r="AF19" s="168">
        <v>31</v>
      </c>
      <c r="AG19" s="168">
        <v>32</v>
      </c>
      <c r="AH19" s="168">
        <v>33</v>
      </c>
      <c r="AI19" s="168">
        <v>34</v>
      </c>
      <c r="AJ19" s="168">
        <v>35</v>
      </c>
      <c r="AK19" s="168">
        <v>36</v>
      </c>
      <c r="AL19" s="168">
        <v>37</v>
      </c>
      <c r="AM19" s="168">
        <v>38</v>
      </c>
      <c r="AN19" s="168">
        <v>39</v>
      </c>
      <c r="AO19" s="168">
        <v>40</v>
      </c>
      <c r="AP19" s="168">
        <v>41</v>
      </c>
      <c r="AQ19" s="168">
        <v>42</v>
      </c>
      <c r="AR19" s="168">
        <v>43</v>
      </c>
      <c r="AS19" s="168">
        <v>44</v>
      </c>
      <c r="AT19" s="174">
        <v>45</v>
      </c>
      <c r="AU19" s="174">
        <v>46</v>
      </c>
      <c r="AV19" s="174">
        <v>47</v>
      </c>
      <c r="AW19" s="174">
        <v>48</v>
      </c>
      <c r="AX19" s="174">
        <v>49</v>
      </c>
      <c r="AY19" s="174">
        <v>50</v>
      </c>
      <c r="AZ19" s="174">
        <v>51</v>
      </c>
      <c r="BA19" s="174">
        <v>52</v>
      </c>
    </row>
    <row r="20" spans="1:55" ht="15">
      <c r="A20" s="177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74"/>
      <c r="AU20" s="174"/>
      <c r="AV20" s="174"/>
      <c r="AW20" s="174"/>
      <c r="AX20" s="174"/>
      <c r="AY20" s="174"/>
      <c r="AZ20" s="174"/>
      <c r="BA20" s="174"/>
    </row>
    <row r="21" spans="1:55" ht="24" customHeight="1">
      <c r="A21" s="9">
        <v>1</v>
      </c>
      <c r="B21" s="57" t="s">
        <v>158</v>
      </c>
      <c r="C21" s="57" t="s">
        <v>158</v>
      </c>
      <c r="D21" s="57" t="s">
        <v>158</v>
      </c>
      <c r="E21" s="57" t="s">
        <v>158</v>
      </c>
      <c r="F21" s="57" t="s">
        <v>158</v>
      </c>
      <c r="G21" s="57" t="s">
        <v>158</v>
      </c>
      <c r="H21" s="57" t="s">
        <v>158</v>
      </c>
      <c r="I21" s="57" t="s">
        <v>158</v>
      </c>
      <c r="J21" s="57" t="s">
        <v>158</v>
      </c>
      <c r="K21" s="57" t="s">
        <v>158</v>
      </c>
      <c r="L21" s="57" t="s">
        <v>158</v>
      </c>
      <c r="M21" s="57" t="s">
        <v>158</v>
      </c>
      <c r="N21" s="57" t="s">
        <v>158</v>
      </c>
      <c r="O21" s="57" t="s">
        <v>158</v>
      </c>
      <c r="P21" s="57" t="s">
        <v>158</v>
      </c>
      <c r="Q21" s="57" t="s">
        <v>158</v>
      </c>
      <c r="R21" s="57" t="s">
        <v>159</v>
      </c>
      <c r="S21" s="57" t="s">
        <v>160</v>
      </c>
      <c r="T21" s="57" t="s">
        <v>161</v>
      </c>
      <c r="U21" s="57" t="s">
        <v>161</v>
      </c>
      <c r="V21" s="57" t="s">
        <v>162</v>
      </c>
      <c r="W21" s="57" t="s">
        <v>162</v>
      </c>
      <c r="X21" s="57" t="s">
        <v>162</v>
      </c>
      <c r="Y21" s="57" t="s">
        <v>158</v>
      </c>
      <c r="Z21" s="57" t="s">
        <v>158</v>
      </c>
      <c r="AA21" s="57" t="s">
        <v>158</v>
      </c>
      <c r="AB21" s="57" t="s">
        <v>158</v>
      </c>
      <c r="AC21" s="57" t="s">
        <v>158</v>
      </c>
      <c r="AD21" s="57" t="s">
        <v>158</v>
      </c>
      <c r="AE21" s="57" t="s">
        <v>158</v>
      </c>
      <c r="AF21" s="57" t="s">
        <v>158</v>
      </c>
      <c r="AG21" s="57" t="s">
        <v>158</v>
      </c>
      <c r="AH21" s="57" t="s">
        <v>158</v>
      </c>
      <c r="AI21" s="57" t="s">
        <v>158</v>
      </c>
      <c r="AJ21" s="57" t="s">
        <v>158</v>
      </c>
      <c r="AK21" s="57" t="s">
        <v>158</v>
      </c>
      <c r="AL21" s="57" t="s">
        <v>158</v>
      </c>
      <c r="AM21" s="57" t="s">
        <v>158</v>
      </c>
      <c r="AN21" s="57" t="s">
        <v>158</v>
      </c>
      <c r="AO21" s="57" t="s">
        <v>158</v>
      </c>
      <c r="AP21" s="57" t="s">
        <v>158</v>
      </c>
      <c r="AQ21" s="57" t="s">
        <v>160</v>
      </c>
      <c r="AR21" s="57" t="s">
        <v>160</v>
      </c>
      <c r="AS21" s="57" t="s">
        <v>162</v>
      </c>
      <c r="AT21" s="57" t="s">
        <v>162</v>
      </c>
      <c r="AU21" s="57" t="s">
        <v>162</v>
      </c>
      <c r="AV21" s="57" t="s">
        <v>162</v>
      </c>
      <c r="AW21" s="57" t="s">
        <v>162</v>
      </c>
      <c r="AX21" s="57" t="s">
        <v>162</v>
      </c>
      <c r="AY21" s="57" t="s">
        <v>162</v>
      </c>
      <c r="AZ21" s="57" t="s">
        <v>162</v>
      </c>
      <c r="BA21" s="57" t="s">
        <v>162</v>
      </c>
    </row>
    <row r="22" spans="1:55" ht="24" customHeight="1">
      <c r="A22" s="9">
        <v>2</v>
      </c>
      <c r="B22" s="57" t="s">
        <v>158</v>
      </c>
      <c r="C22" s="57" t="s">
        <v>158</v>
      </c>
      <c r="D22" s="57" t="s">
        <v>158</v>
      </c>
      <c r="E22" s="57" t="s">
        <v>158</v>
      </c>
      <c r="F22" s="57" t="s">
        <v>158</v>
      </c>
      <c r="G22" s="57" t="s">
        <v>158</v>
      </c>
      <c r="H22" s="57" t="s">
        <v>158</v>
      </c>
      <c r="I22" s="57" t="s">
        <v>158</v>
      </c>
      <c r="J22" s="57" t="s">
        <v>158</v>
      </c>
      <c r="K22" s="57" t="s">
        <v>158</v>
      </c>
      <c r="L22" s="57" t="s">
        <v>158</v>
      </c>
      <c r="M22" s="57" t="s">
        <v>158</v>
      </c>
      <c r="N22" s="57" t="s">
        <v>158</v>
      </c>
      <c r="O22" s="57" t="s">
        <v>158</v>
      </c>
      <c r="P22" s="57" t="s">
        <v>158</v>
      </c>
      <c r="Q22" s="57" t="s">
        <v>158</v>
      </c>
      <c r="R22" s="57" t="s">
        <v>158</v>
      </c>
      <c r="S22" s="57" t="s">
        <v>163</v>
      </c>
      <c r="T22" s="57" t="s">
        <v>160</v>
      </c>
      <c r="U22" s="57" t="s">
        <v>164</v>
      </c>
      <c r="V22" s="57" t="s">
        <v>162</v>
      </c>
      <c r="W22" s="57" t="s">
        <v>162</v>
      </c>
      <c r="X22" s="57" t="s">
        <v>162</v>
      </c>
      <c r="Y22" s="57" t="s">
        <v>158</v>
      </c>
      <c r="Z22" s="57" t="s">
        <v>158</v>
      </c>
      <c r="AA22" s="57" t="s">
        <v>158</v>
      </c>
      <c r="AB22" s="57" t="s">
        <v>158</v>
      </c>
      <c r="AC22" s="57" t="s">
        <v>158</v>
      </c>
      <c r="AD22" s="57" t="s">
        <v>158</v>
      </c>
      <c r="AE22" s="57" t="s">
        <v>158</v>
      </c>
      <c r="AF22" s="57" t="s">
        <v>158</v>
      </c>
      <c r="AG22" s="57" t="s">
        <v>158</v>
      </c>
      <c r="AH22" s="57" t="s">
        <v>158</v>
      </c>
      <c r="AI22" s="57" t="s">
        <v>158</v>
      </c>
      <c r="AJ22" s="57" t="s">
        <v>158</v>
      </c>
      <c r="AK22" s="57" t="s">
        <v>158</v>
      </c>
      <c r="AL22" s="57" t="s">
        <v>158</v>
      </c>
      <c r="AM22" s="57" t="s">
        <v>158</v>
      </c>
      <c r="AN22" s="57" t="s">
        <v>158</v>
      </c>
      <c r="AO22" s="57" t="s">
        <v>165</v>
      </c>
      <c r="AP22" s="57" t="s">
        <v>160</v>
      </c>
      <c r="AQ22" s="57" t="s">
        <v>161</v>
      </c>
      <c r="AR22" s="57" t="s">
        <v>161</v>
      </c>
      <c r="AS22" s="57" t="s">
        <v>162</v>
      </c>
      <c r="AT22" s="57" t="s">
        <v>162</v>
      </c>
      <c r="AU22" s="57" t="s">
        <v>162</v>
      </c>
      <c r="AV22" s="57" t="s">
        <v>162</v>
      </c>
      <c r="AW22" s="57" t="s">
        <v>162</v>
      </c>
      <c r="AX22" s="57" t="s">
        <v>162</v>
      </c>
      <c r="AY22" s="57" t="s">
        <v>162</v>
      </c>
      <c r="AZ22" s="57" t="s">
        <v>162</v>
      </c>
      <c r="BA22" s="57" t="s">
        <v>162</v>
      </c>
    </row>
    <row r="23" spans="1:55" ht="24" customHeight="1">
      <c r="A23" s="9">
        <v>3</v>
      </c>
      <c r="B23" s="57" t="s">
        <v>158</v>
      </c>
      <c r="C23" s="57" t="s">
        <v>158</v>
      </c>
      <c r="D23" s="57" t="s">
        <v>158</v>
      </c>
      <c r="E23" s="57" t="s">
        <v>158</v>
      </c>
      <c r="F23" s="57" t="s">
        <v>158</v>
      </c>
      <c r="G23" s="57" t="s">
        <v>158</v>
      </c>
      <c r="H23" s="57" t="s">
        <v>158</v>
      </c>
      <c r="I23" s="57" t="s">
        <v>158</v>
      </c>
      <c r="J23" s="57" t="s">
        <v>158</v>
      </c>
      <c r="K23" s="57" t="s">
        <v>158</v>
      </c>
      <c r="L23" s="57" t="s">
        <v>158</v>
      </c>
      <c r="M23" s="57" t="s">
        <v>158</v>
      </c>
      <c r="N23" s="57" t="s">
        <v>158</v>
      </c>
      <c r="O23" s="57" t="s">
        <v>158</v>
      </c>
      <c r="P23" s="57" t="s">
        <v>158</v>
      </c>
      <c r="Q23" s="57" t="s">
        <v>158</v>
      </c>
      <c r="R23" s="57" t="s">
        <v>158</v>
      </c>
      <c r="S23" s="57" t="s">
        <v>158</v>
      </c>
      <c r="T23" s="57" t="s">
        <v>160</v>
      </c>
      <c r="U23" s="57" t="s">
        <v>164</v>
      </c>
      <c r="V23" s="57" t="s">
        <v>162</v>
      </c>
      <c r="W23" s="57" t="s">
        <v>162</v>
      </c>
      <c r="X23" s="57" t="s">
        <v>162</v>
      </c>
      <c r="Y23" s="57" t="s">
        <v>158</v>
      </c>
      <c r="Z23" s="57" t="s">
        <v>158</v>
      </c>
      <c r="AA23" s="57" t="s">
        <v>158</v>
      </c>
      <c r="AB23" s="57" t="s">
        <v>158</v>
      </c>
      <c r="AC23" s="57" t="s">
        <v>158</v>
      </c>
      <c r="AD23" s="57" t="s">
        <v>158</v>
      </c>
      <c r="AE23" s="57" t="s">
        <v>158</v>
      </c>
      <c r="AF23" s="57" t="s">
        <v>158</v>
      </c>
      <c r="AG23" s="57" t="s">
        <v>158</v>
      </c>
      <c r="AH23" s="57" t="s">
        <v>158</v>
      </c>
      <c r="AI23" s="57" t="s">
        <v>158</v>
      </c>
      <c r="AJ23" s="57" t="s">
        <v>158</v>
      </c>
      <c r="AK23" s="57" t="s">
        <v>158</v>
      </c>
      <c r="AL23" s="57" t="s">
        <v>158</v>
      </c>
      <c r="AM23" s="57" t="s">
        <v>158</v>
      </c>
      <c r="AN23" s="57" t="s">
        <v>158</v>
      </c>
      <c r="AO23" s="57" t="s">
        <v>158</v>
      </c>
      <c r="AP23" s="57" t="s">
        <v>163</v>
      </c>
      <c r="AQ23" s="57" t="s">
        <v>160</v>
      </c>
      <c r="AR23" s="57" t="s">
        <v>160</v>
      </c>
      <c r="AS23" s="57" t="s">
        <v>162</v>
      </c>
      <c r="AT23" s="57" t="s">
        <v>162</v>
      </c>
      <c r="AU23" s="57" t="s">
        <v>162</v>
      </c>
      <c r="AV23" s="57" t="s">
        <v>162</v>
      </c>
      <c r="AW23" s="57" t="s">
        <v>162</v>
      </c>
      <c r="AX23" s="57" t="s">
        <v>162</v>
      </c>
      <c r="AY23" s="57" t="s">
        <v>162</v>
      </c>
      <c r="AZ23" s="57" t="s">
        <v>162</v>
      </c>
      <c r="BA23" s="57" t="s">
        <v>162</v>
      </c>
    </row>
    <row r="24" spans="1:55" ht="24" customHeight="1">
      <c r="A24" s="9">
        <v>4</v>
      </c>
      <c r="B24" s="57" t="s">
        <v>158</v>
      </c>
      <c r="C24" s="57" t="s">
        <v>158</v>
      </c>
      <c r="D24" s="57" t="s">
        <v>158</v>
      </c>
      <c r="E24" s="57" t="s">
        <v>158</v>
      </c>
      <c r="F24" s="57" t="s">
        <v>158</v>
      </c>
      <c r="G24" s="57" t="s">
        <v>158</v>
      </c>
      <c r="H24" s="57" t="s">
        <v>158</v>
      </c>
      <c r="I24" s="57" t="s">
        <v>158</v>
      </c>
      <c r="J24" s="57" t="s">
        <v>158</v>
      </c>
      <c r="K24" s="57" t="s">
        <v>158</v>
      </c>
      <c r="L24" s="57" t="s">
        <v>158</v>
      </c>
      <c r="M24" s="57" t="s">
        <v>158</v>
      </c>
      <c r="N24" s="57" t="s">
        <v>158</v>
      </c>
      <c r="O24" s="57" t="s">
        <v>158</v>
      </c>
      <c r="P24" s="57" t="s">
        <v>158</v>
      </c>
      <c r="Q24" s="57" t="s">
        <v>158</v>
      </c>
      <c r="R24" s="57" t="s">
        <v>158</v>
      </c>
      <c r="S24" s="57" t="s">
        <v>158</v>
      </c>
      <c r="T24" s="57" t="s">
        <v>158</v>
      </c>
      <c r="U24" s="57" t="s">
        <v>158</v>
      </c>
      <c r="V24" s="57" t="s">
        <v>160</v>
      </c>
      <c r="W24" s="57" t="s">
        <v>160</v>
      </c>
      <c r="X24" s="57" t="s">
        <v>162</v>
      </c>
      <c r="Y24" s="57" t="s">
        <v>162</v>
      </c>
      <c r="Z24" s="57" t="s">
        <v>162</v>
      </c>
      <c r="AA24" s="57" t="s">
        <v>162</v>
      </c>
      <c r="AB24" s="57" t="s">
        <v>161</v>
      </c>
      <c r="AC24" s="57" t="s">
        <v>161</v>
      </c>
      <c r="AD24" s="57" t="s">
        <v>161</v>
      </c>
      <c r="AE24" s="57" t="s">
        <v>161</v>
      </c>
      <c r="AF24" s="57" t="s">
        <v>166</v>
      </c>
      <c r="AG24" s="57" t="s">
        <v>166</v>
      </c>
      <c r="AH24" s="57" t="s">
        <v>166</v>
      </c>
      <c r="AI24" s="57" t="s">
        <v>166</v>
      </c>
      <c r="AJ24" s="57" t="s">
        <v>166</v>
      </c>
      <c r="AK24" s="57" t="s">
        <v>166</v>
      </c>
      <c r="AL24" s="57" t="s">
        <v>166</v>
      </c>
      <c r="AM24" s="57" t="s">
        <v>166</v>
      </c>
      <c r="AN24" s="57" t="s">
        <v>166</v>
      </c>
      <c r="AO24" s="57" t="s">
        <v>166</v>
      </c>
      <c r="AP24" s="57" t="s">
        <v>166</v>
      </c>
      <c r="AQ24" s="57" t="s">
        <v>166</v>
      </c>
      <c r="AR24" s="57" t="s">
        <v>167</v>
      </c>
      <c r="AS24" s="57" t="s">
        <v>167</v>
      </c>
      <c r="AT24" s="57"/>
      <c r="AU24" s="57"/>
      <c r="AV24" s="57"/>
      <c r="AW24" s="57"/>
      <c r="AX24" s="57"/>
      <c r="AY24" s="57"/>
      <c r="AZ24" s="57"/>
      <c r="BA24" s="57"/>
    </row>
    <row r="25" spans="1:55" ht="9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55" ht="12" customHeight="1">
      <c r="A26" s="31" t="s">
        <v>72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spans="1:55" ht="7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55" s="19" customFormat="1" ht="13.5" customHeight="1">
      <c r="A28" s="167" t="s">
        <v>59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8"/>
      <c r="Z28" s="167" t="s">
        <v>60</v>
      </c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M28" s="167" t="s">
        <v>61</v>
      </c>
      <c r="AN28" s="167"/>
      <c r="AO28" s="167"/>
      <c r="AP28" s="167"/>
      <c r="AQ28" s="167"/>
      <c r="AR28" s="167"/>
      <c r="AS28" s="167"/>
      <c r="AT28" s="167"/>
      <c r="AU28" s="167"/>
      <c r="AV28" s="167"/>
    </row>
    <row r="29" spans="1:55" ht="10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2"/>
      <c r="AA29" s="22"/>
      <c r="AB29" s="22"/>
      <c r="AC29" s="22"/>
      <c r="AD29" s="22"/>
      <c r="AE29" s="23"/>
      <c r="AF29" s="23"/>
      <c r="AG29" s="23"/>
      <c r="AH29" s="23"/>
      <c r="AK29" s="59"/>
      <c r="AL29" s="59"/>
      <c r="AM29" s="76"/>
      <c r="AN29" s="76"/>
      <c r="AO29" s="76"/>
      <c r="AP29" s="76"/>
      <c r="AQ29" s="77"/>
      <c r="AR29" s="77"/>
      <c r="AS29" s="77"/>
      <c r="AT29" s="77"/>
      <c r="AU29" s="78"/>
      <c r="AV29" s="78"/>
      <c r="AW29" s="61"/>
      <c r="AX29" s="61"/>
      <c r="AY29" s="61"/>
      <c r="AZ29" s="61"/>
      <c r="BA29" s="61"/>
      <c r="BB29" s="61"/>
      <c r="BC29" s="61"/>
    </row>
    <row r="30" spans="1:55" ht="15.75" customHeight="1">
      <c r="A30" s="205" t="s">
        <v>62</v>
      </c>
      <c r="B30" s="205"/>
      <c r="C30" s="205"/>
      <c r="D30" s="170" t="s">
        <v>11</v>
      </c>
      <c r="E30" s="170"/>
      <c r="F30" s="170"/>
      <c r="G30" s="170" t="s">
        <v>12</v>
      </c>
      <c r="H30" s="170"/>
      <c r="I30" s="170"/>
      <c r="J30" s="170" t="s">
        <v>13</v>
      </c>
      <c r="K30" s="170"/>
      <c r="L30" s="170"/>
      <c r="M30" s="170" t="s">
        <v>14</v>
      </c>
      <c r="N30" s="170"/>
      <c r="O30" s="170"/>
      <c r="P30" s="170" t="s">
        <v>66</v>
      </c>
      <c r="Q30" s="170"/>
      <c r="R30" s="170"/>
      <c r="S30" s="170" t="s">
        <v>15</v>
      </c>
      <c r="T30" s="170"/>
      <c r="U30" s="170"/>
      <c r="V30" s="170" t="s">
        <v>17</v>
      </c>
      <c r="W30" s="170"/>
      <c r="X30" s="170"/>
      <c r="Y30" s="4"/>
      <c r="Z30" s="173" t="s">
        <v>63</v>
      </c>
      <c r="AA30" s="173"/>
      <c r="AB30" s="173"/>
      <c r="AC30" s="173"/>
      <c r="AD30" s="173"/>
      <c r="AE30" s="173"/>
      <c r="AF30" s="173"/>
      <c r="AG30" s="172" t="s">
        <v>23</v>
      </c>
      <c r="AH30" s="172"/>
      <c r="AI30" s="172" t="s">
        <v>24</v>
      </c>
      <c r="AJ30" s="172"/>
      <c r="AK30" s="59"/>
      <c r="AL30" s="59"/>
      <c r="AM30" s="207" t="s">
        <v>64</v>
      </c>
      <c r="AN30" s="207"/>
      <c r="AO30" s="207"/>
      <c r="AP30" s="207"/>
      <c r="AQ30" s="207"/>
      <c r="AR30" s="207" t="s">
        <v>65</v>
      </c>
      <c r="AS30" s="207"/>
      <c r="AT30" s="207"/>
      <c r="AU30" s="207"/>
      <c r="AV30" s="207"/>
      <c r="AW30" s="226" t="s">
        <v>23</v>
      </c>
      <c r="AX30" s="226"/>
      <c r="AY30" s="61"/>
      <c r="AZ30" s="61"/>
      <c r="BA30" s="61"/>
      <c r="BB30" s="61"/>
      <c r="BC30" s="61"/>
    </row>
    <row r="31" spans="1:55" ht="15.75" customHeight="1">
      <c r="A31" s="205"/>
      <c r="B31" s="205"/>
      <c r="C31" s="205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Z31" s="173"/>
      <c r="AA31" s="173"/>
      <c r="AB31" s="173"/>
      <c r="AC31" s="173"/>
      <c r="AD31" s="173"/>
      <c r="AE31" s="173"/>
      <c r="AF31" s="173"/>
      <c r="AG31" s="172"/>
      <c r="AH31" s="172"/>
      <c r="AI31" s="172"/>
      <c r="AJ31" s="172"/>
      <c r="AK31" s="59"/>
      <c r="AL31" s="59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26"/>
      <c r="AX31" s="226"/>
      <c r="AY31" s="61"/>
      <c r="AZ31" s="61"/>
      <c r="BA31" s="61"/>
      <c r="BB31" s="61"/>
      <c r="BC31" s="61"/>
    </row>
    <row r="32" spans="1:55">
      <c r="A32" s="205"/>
      <c r="B32" s="205"/>
      <c r="C32" s="205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Z32" s="173"/>
      <c r="AA32" s="173"/>
      <c r="AB32" s="173"/>
      <c r="AC32" s="173"/>
      <c r="AD32" s="173"/>
      <c r="AE32" s="173"/>
      <c r="AF32" s="173"/>
      <c r="AG32" s="172"/>
      <c r="AH32" s="172"/>
      <c r="AI32" s="172"/>
      <c r="AJ32" s="172"/>
      <c r="AK32" s="59"/>
      <c r="AL32" s="59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26"/>
      <c r="AX32" s="226"/>
      <c r="AY32" s="61"/>
      <c r="AZ32" s="61"/>
      <c r="BA32" s="61"/>
      <c r="BB32" s="61"/>
      <c r="BC32" s="61"/>
    </row>
    <row r="33" spans="1:55">
      <c r="A33" s="205"/>
      <c r="B33" s="205"/>
      <c r="C33" s="205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Z33" s="173"/>
      <c r="AA33" s="173"/>
      <c r="AB33" s="173"/>
      <c r="AC33" s="173"/>
      <c r="AD33" s="173"/>
      <c r="AE33" s="173"/>
      <c r="AF33" s="173"/>
      <c r="AG33" s="172"/>
      <c r="AH33" s="172"/>
      <c r="AI33" s="172"/>
      <c r="AJ33" s="172"/>
      <c r="AK33" s="59"/>
      <c r="AL33" s="59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26"/>
      <c r="AX33" s="226"/>
      <c r="AY33" s="61"/>
      <c r="AZ33" s="61"/>
      <c r="BA33" s="61"/>
      <c r="BB33" s="61"/>
      <c r="BC33" s="61"/>
    </row>
    <row r="34" spans="1:55" ht="15" customHeight="1">
      <c r="A34" s="205"/>
      <c r="B34" s="205"/>
      <c r="C34" s="205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24"/>
      <c r="Z34" s="173"/>
      <c r="AA34" s="173"/>
      <c r="AB34" s="173"/>
      <c r="AC34" s="173"/>
      <c r="AD34" s="173"/>
      <c r="AE34" s="173"/>
      <c r="AF34" s="173"/>
      <c r="AG34" s="172"/>
      <c r="AH34" s="172"/>
      <c r="AI34" s="172"/>
      <c r="AJ34" s="172"/>
      <c r="AK34" s="59"/>
      <c r="AL34" s="59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26"/>
      <c r="AX34" s="226"/>
      <c r="AY34" s="61"/>
      <c r="AZ34" s="61"/>
      <c r="BA34" s="61"/>
      <c r="BB34" s="61"/>
      <c r="BC34" s="61"/>
    </row>
    <row r="35" spans="1:55" ht="22.5" customHeight="1">
      <c r="A35" s="171">
        <v>1</v>
      </c>
      <c r="B35" s="171"/>
      <c r="C35" s="171"/>
      <c r="D35" s="171">
        <f>16.5+18</f>
        <v>34.5</v>
      </c>
      <c r="E35" s="171"/>
      <c r="F35" s="171"/>
      <c r="G35" s="171">
        <v>3.5</v>
      </c>
      <c r="H35" s="171"/>
      <c r="I35" s="171"/>
      <c r="J35" s="171">
        <v>2</v>
      </c>
      <c r="K35" s="171"/>
      <c r="L35" s="171"/>
      <c r="M35" s="171">
        <v>0</v>
      </c>
      <c r="N35" s="171"/>
      <c r="O35" s="171"/>
      <c r="P35" s="171">
        <v>0</v>
      </c>
      <c r="Q35" s="171"/>
      <c r="R35" s="171"/>
      <c r="S35" s="171">
        <v>12</v>
      </c>
      <c r="T35" s="171"/>
      <c r="U35" s="171"/>
      <c r="V35" s="171">
        <f>SUM(D35:U35)</f>
        <v>52</v>
      </c>
      <c r="W35" s="171"/>
      <c r="X35" s="171"/>
      <c r="Z35" s="173" t="s">
        <v>171</v>
      </c>
      <c r="AA35" s="173"/>
      <c r="AB35" s="173"/>
      <c r="AC35" s="173"/>
      <c r="AD35" s="173"/>
      <c r="AE35" s="173"/>
      <c r="AF35" s="173"/>
      <c r="AG35" s="225">
        <v>1</v>
      </c>
      <c r="AH35" s="225"/>
      <c r="AI35" s="225">
        <v>2</v>
      </c>
      <c r="AJ35" s="225"/>
      <c r="AK35" s="59"/>
      <c r="AL35" s="59"/>
      <c r="AM35" s="224" t="s">
        <v>116</v>
      </c>
      <c r="AN35" s="224"/>
      <c r="AO35" s="224"/>
      <c r="AP35" s="224"/>
      <c r="AQ35" s="224"/>
      <c r="AR35" s="207" t="s">
        <v>174</v>
      </c>
      <c r="AS35" s="207"/>
      <c r="AT35" s="207"/>
      <c r="AU35" s="207"/>
      <c r="AV35" s="207"/>
      <c r="AW35" s="206">
        <v>8</v>
      </c>
      <c r="AX35" s="206"/>
      <c r="AY35" s="61"/>
      <c r="AZ35" s="61"/>
      <c r="BA35" s="61"/>
      <c r="BB35" s="61"/>
      <c r="BC35" s="61"/>
    </row>
    <row r="36" spans="1:55" ht="21.75" customHeight="1">
      <c r="A36" s="212">
        <v>2</v>
      </c>
      <c r="B36" s="213"/>
      <c r="C36" s="214"/>
      <c r="D36" s="212">
        <f>17.5+16.5</f>
        <v>34</v>
      </c>
      <c r="E36" s="213"/>
      <c r="F36" s="214"/>
      <c r="G36" s="212">
        <v>4</v>
      </c>
      <c r="H36" s="213"/>
      <c r="I36" s="214"/>
      <c r="J36" s="212">
        <v>2</v>
      </c>
      <c r="K36" s="213"/>
      <c r="L36" s="214"/>
      <c r="M36" s="218">
        <v>0</v>
      </c>
      <c r="N36" s="219"/>
      <c r="O36" s="220"/>
      <c r="P36" s="218">
        <v>0</v>
      </c>
      <c r="Q36" s="219"/>
      <c r="R36" s="220"/>
      <c r="S36" s="218">
        <v>12</v>
      </c>
      <c r="T36" s="219"/>
      <c r="U36" s="220"/>
      <c r="V36" s="212">
        <f t="shared" ref="V36:V39" si="0">SUM(D36:U36)</f>
        <v>52</v>
      </c>
      <c r="W36" s="213"/>
      <c r="X36" s="214"/>
      <c r="Y36" s="21"/>
      <c r="Z36" s="178" t="s">
        <v>172</v>
      </c>
      <c r="AA36" s="179"/>
      <c r="AB36" s="179"/>
      <c r="AC36" s="179"/>
      <c r="AD36" s="179"/>
      <c r="AE36" s="179"/>
      <c r="AF36" s="180"/>
      <c r="AG36" s="208">
        <v>4</v>
      </c>
      <c r="AH36" s="209"/>
      <c r="AI36" s="208">
        <v>2</v>
      </c>
      <c r="AJ36" s="209"/>
      <c r="AK36" s="79"/>
      <c r="AL36" s="79"/>
      <c r="AM36" s="224"/>
      <c r="AN36" s="224"/>
      <c r="AO36" s="224"/>
      <c r="AP36" s="224"/>
      <c r="AQ36" s="224"/>
      <c r="AR36" s="207"/>
      <c r="AS36" s="207"/>
      <c r="AT36" s="207"/>
      <c r="AU36" s="207"/>
      <c r="AV36" s="207"/>
      <c r="AW36" s="206"/>
      <c r="AX36" s="206"/>
      <c r="AY36" s="61"/>
      <c r="AZ36" s="61"/>
      <c r="BA36" s="61"/>
      <c r="BB36" s="61"/>
      <c r="BC36" s="61"/>
    </row>
    <row r="37" spans="1:55" ht="1.5" customHeight="1">
      <c r="A37" s="215"/>
      <c r="B37" s="216"/>
      <c r="C37" s="217"/>
      <c r="D37" s="215"/>
      <c r="E37" s="216"/>
      <c r="F37" s="217"/>
      <c r="G37" s="215"/>
      <c r="H37" s="216"/>
      <c r="I37" s="217"/>
      <c r="J37" s="215"/>
      <c r="K37" s="216"/>
      <c r="L37" s="217"/>
      <c r="M37" s="221"/>
      <c r="N37" s="222"/>
      <c r="O37" s="223"/>
      <c r="P37" s="221"/>
      <c r="Q37" s="222"/>
      <c r="R37" s="223"/>
      <c r="S37" s="221"/>
      <c r="T37" s="222"/>
      <c r="U37" s="223"/>
      <c r="V37" s="215"/>
      <c r="W37" s="216"/>
      <c r="X37" s="217"/>
      <c r="Y37" s="21"/>
      <c r="Z37" s="184"/>
      <c r="AA37" s="185"/>
      <c r="AB37" s="185"/>
      <c r="AC37" s="185"/>
      <c r="AD37" s="185"/>
      <c r="AE37" s="185"/>
      <c r="AF37" s="186"/>
      <c r="AG37" s="210"/>
      <c r="AH37" s="211"/>
      <c r="AI37" s="210"/>
      <c r="AJ37" s="211"/>
      <c r="AK37" s="79"/>
      <c r="AL37" s="79"/>
      <c r="AM37" s="224"/>
      <c r="AN37" s="224"/>
      <c r="AO37" s="224"/>
      <c r="AP37" s="224"/>
      <c r="AQ37" s="224"/>
      <c r="AR37" s="207"/>
      <c r="AS37" s="207"/>
      <c r="AT37" s="207"/>
      <c r="AU37" s="207"/>
      <c r="AV37" s="207"/>
      <c r="AW37" s="206"/>
      <c r="AX37" s="206"/>
      <c r="AY37" s="61"/>
      <c r="AZ37" s="61"/>
      <c r="BA37" s="61"/>
      <c r="BB37" s="61"/>
      <c r="BC37" s="61"/>
    </row>
    <row r="38" spans="1:55" ht="21.75" customHeight="1">
      <c r="A38" s="171">
        <v>3</v>
      </c>
      <c r="B38" s="171"/>
      <c r="C38" s="171"/>
      <c r="D38" s="171">
        <f>18+17.5</f>
        <v>35.5</v>
      </c>
      <c r="E38" s="171"/>
      <c r="F38" s="171"/>
      <c r="G38" s="171">
        <v>4.5</v>
      </c>
      <c r="H38" s="171"/>
      <c r="I38" s="171"/>
      <c r="J38" s="171">
        <v>0</v>
      </c>
      <c r="K38" s="171"/>
      <c r="L38" s="171"/>
      <c r="M38" s="198">
        <v>0</v>
      </c>
      <c r="N38" s="198"/>
      <c r="O38" s="198"/>
      <c r="P38" s="198">
        <v>0</v>
      </c>
      <c r="Q38" s="198"/>
      <c r="R38" s="198"/>
      <c r="S38" s="198">
        <v>12</v>
      </c>
      <c r="T38" s="198"/>
      <c r="U38" s="198"/>
      <c r="V38" s="171">
        <f t="shared" si="0"/>
        <v>52</v>
      </c>
      <c r="W38" s="171"/>
      <c r="X38" s="171"/>
      <c r="Y38" s="21"/>
      <c r="Z38" s="173" t="s">
        <v>173</v>
      </c>
      <c r="AA38" s="173"/>
      <c r="AB38" s="173"/>
      <c r="AC38" s="173"/>
      <c r="AD38" s="173"/>
      <c r="AE38" s="173"/>
      <c r="AF38" s="173"/>
      <c r="AG38" s="225">
        <v>8</v>
      </c>
      <c r="AH38" s="225"/>
      <c r="AI38" s="225">
        <v>4</v>
      </c>
      <c r="AJ38" s="225"/>
      <c r="AK38" s="79"/>
      <c r="AL38" s="79"/>
      <c r="AM38" s="224"/>
      <c r="AN38" s="224"/>
      <c r="AO38" s="224"/>
      <c r="AP38" s="224"/>
      <c r="AQ38" s="224"/>
      <c r="AR38" s="207"/>
      <c r="AS38" s="207"/>
      <c r="AT38" s="207"/>
      <c r="AU38" s="207"/>
      <c r="AV38" s="207"/>
      <c r="AW38" s="206"/>
      <c r="AX38" s="206"/>
      <c r="AY38" s="61"/>
      <c r="AZ38" s="61"/>
      <c r="BA38" s="61"/>
      <c r="BB38" s="61"/>
      <c r="BC38" s="61"/>
    </row>
    <row r="39" spans="1:55" ht="21.75" customHeight="1">
      <c r="A39" s="171">
        <v>4</v>
      </c>
      <c r="B39" s="171"/>
      <c r="C39" s="171"/>
      <c r="D39" s="171">
        <v>20</v>
      </c>
      <c r="E39" s="171"/>
      <c r="F39" s="171"/>
      <c r="G39" s="171">
        <v>2</v>
      </c>
      <c r="H39" s="171"/>
      <c r="I39" s="171"/>
      <c r="J39" s="171">
        <v>4</v>
      </c>
      <c r="K39" s="171"/>
      <c r="L39" s="171"/>
      <c r="M39" s="198">
        <v>2</v>
      </c>
      <c r="N39" s="198"/>
      <c r="O39" s="198"/>
      <c r="P39" s="198">
        <v>12</v>
      </c>
      <c r="Q39" s="198"/>
      <c r="R39" s="198"/>
      <c r="S39" s="198">
        <v>0</v>
      </c>
      <c r="T39" s="198"/>
      <c r="U39" s="198"/>
      <c r="V39" s="171">
        <f t="shared" si="0"/>
        <v>40</v>
      </c>
      <c r="W39" s="171"/>
      <c r="X39" s="171"/>
      <c r="Y39" s="21"/>
      <c r="Z39" s="22"/>
      <c r="AA39" s="22"/>
      <c r="AB39" s="22"/>
      <c r="AC39" s="22"/>
      <c r="AD39" s="22"/>
      <c r="AE39" s="29"/>
      <c r="AF39" s="29"/>
      <c r="AG39" s="29"/>
      <c r="AH39" s="29"/>
      <c r="AJ39" s="30"/>
      <c r="AK39" s="79"/>
      <c r="AL39" s="79"/>
      <c r="AM39" s="79"/>
      <c r="AN39" s="79"/>
      <c r="AO39" s="77"/>
      <c r="AP39" s="77"/>
      <c r="AQ39" s="77"/>
      <c r="AR39" s="80"/>
      <c r="AS39" s="80"/>
      <c r="AT39" s="61"/>
      <c r="AU39" s="61"/>
      <c r="AV39" s="61"/>
      <c r="AW39" s="61"/>
      <c r="AX39" s="61"/>
      <c r="AY39" s="61"/>
      <c r="AZ39" s="61"/>
      <c r="BA39" s="61"/>
      <c r="BB39" s="61"/>
      <c r="BC39" s="61"/>
    </row>
    <row r="40" spans="1:55" ht="13.5" customHeight="1">
      <c r="A40" s="38" t="s">
        <v>75</v>
      </c>
    </row>
    <row r="41" spans="1:55" ht="13.5" customHeight="1">
      <c r="A41" s="38" t="s">
        <v>76</v>
      </c>
      <c r="AA41" s="38" t="s">
        <v>80</v>
      </c>
      <c r="AL41" s="38"/>
      <c r="AT41" s="38" t="s">
        <v>81</v>
      </c>
      <c r="AU41" s="1"/>
      <c r="AV41" s="1"/>
      <c r="AW41" s="38"/>
      <c r="AX41" s="1"/>
    </row>
  </sheetData>
  <mergeCells count="138">
    <mergeCell ref="AW35:AX38"/>
    <mergeCell ref="AR30:AV34"/>
    <mergeCell ref="Z36:AF37"/>
    <mergeCell ref="AG36:AH37"/>
    <mergeCell ref="AI36:AJ37"/>
    <mergeCell ref="A36:C37"/>
    <mergeCell ref="V36:X37"/>
    <mergeCell ref="S36:U37"/>
    <mergeCell ref="P36:R37"/>
    <mergeCell ref="M36:O37"/>
    <mergeCell ref="J36:L37"/>
    <mergeCell ref="G36:I37"/>
    <mergeCell ref="D36:F37"/>
    <mergeCell ref="AM35:AQ38"/>
    <mergeCell ref="AR35:AV38"/>
    <mergeCell ref="AG38:AH38"/>
    <mergeCell ref="AI38:AJ38"/>
    <mergeCell ref="Z38:AF38"/>
    <mergeCell ref="AW30:AX34"/>
    <mergeCell ref="AM30:AQ34"/>
    <mergeCell ref="AG35:AH35"/>
    <mergeCell ref="AI35:AJ35"/>
    <mergeCell ref="A39:C39"/>
    <mergeCell ref="D39:F39"/>
    <mergeCell ref="G39:I39"/>
    <mergeCell ref="J39:L39"/>
    <mergeCell ref="M39:O39"/>
    <mergeCell ref="P39:R39"/>
    <mergeCell ref="S39:U39"/>
    <mergeCell ref="V39:X39"/>
    <mergeCell ref="A3:K4"/>
    <mergeCell ref="B19:B20"/>
    <mergeCell ref="C19:C20"/>
    <mergeCell ref="D19:D20"/>
    <mergeCell ref="E19:E20"/>
    <mergeCell ref="F19:F20"/>
    <mergeCell ref="J35:L35"/>
    <mergeCell ref="S30:U34"/>
    <mergeCell ref="V30:X34"/>
    <mergeCell ref="A30:C34"/>
    <mergeCell ref="D30:F34"/>
    <mergeCell ref="A5:K6"/>
    <mergeCell ref="V35:X35"/>
    <mergeCell ref="M30:O34"/>
    <mergeCell ref="P30:R34"/>
    <mergeCell ref="A1:K1"/>
    <mergeCell ref="AP1:BA1"/>
    <mergeCell ref="A2:K2"/>
    <mergeCell ref="AQ2:AU2"/>
    <mergeCell ref="A38:C38"/>
    <mergeCell ref="D38:F38"/>
    <mergeCell ref="G38:I38"/>
    <mergeCell ref="J38:L38"/>
    <mergeCell ref="M38:O38"/>
    <mergeCell ref="P38:R38"/>
    <mergeCell ref="S38:U38"/>
    <mergeCell ref="V38:X38"/>
    <mergeCell ref="R8:AH9"/>
    <mergeCell ref="L10:Q10"/>
    <mergeCell ref="S13:AA13"/>
    <mergeCell ref="A15:AS15"/>
    <mergeCell ref="K17:N18"/>
    <mergeCell ref="O17:R18"/>
    <mergeCell ref="S17:W18"/>
    <mergeCell ref="X17:AA18"/>
    <mergeCell ref="AB17:AE18"/>
    <mergeCell ref="AP6:BA6"/>
    <mergeCell ref="AX17:BA18"/>
    <mergeCell ref="AO17:AS18"/>
    <mergeCell ref="AW19:AW20"/>
    <mergeCell ref="AG19:AG20"/>
    <mergeCell ref="AY19:AY20"/>
    <mergeCell ref="AW3:BA3"/>
    <mergeCell ref="AX19:AX20"/>
    <mergeCell ref="G19:G20"/>
    <mergeCell ref="H19:H20"/>
    <mergeCell ref="I19:I20"/>
    <mergeCell ref="J19:J20"/>
    <mergeCell ref="R19:R20"/>
    <mergeCell ref="K19:K20"/>
    <mergeCell ref="L19:L20"/>
    <mergeCell ref="M19:M20"/>
    <mergeCell ref="P19:P20"/>
    <mergeCell ref="Q19:Q20"/>
    <mergeCell ref="T19:T20"/>
    <mergeCell ref="S19:S20"/>
    <mergeCell ref="N19:N20"/>
    <mergeCell ref="O19:O20"/>
    <mergeCell ref="BA19:BA20"/>
    <mergeCell ref="AJ17:AN18"/>
    <mergeCell ref="AZ19:AZ20"/>
    <mergeCell ref="AC19:AC20"/>
    <mergeCell ref="AD19:AD20"/>
    <mergeCell ref="AE19:AE20"/>
    <mergeCell ref="AF19:AF20"/>
    <mergeCell ref="AN19:AN20"/>
    <mergeCell ref="AJ19:AJ20"/>
    <mergeCell ref="W19:W20"/>
    <mergeCell ref="U19:U20"/>
    <mergeCell ref="V19:V20"/>
    <mergeCell ref="X19:X20"/>
    <mergeCell ref="AH19:AH20"/>
    <mergeCell ref="AI19:AI20"/>
    <mergeCell ref="AQ19:AQ20"/>
    <mergeCell ref="AR19:AR20"/>
    <mergeCell ref="AT19:AT20"/>
    <mergeCell ref="AU19:AU20"/>
    <mergeCell ref="AV19:AV20"/>
    <mergeCell ref="Y19:Y20"/>
    <mergeCell ref="Z19:Z20"/>
    <mergeCell ref="AM19:AM20"/>
    <mergeCell ref="AK19:AK20"/>
    <mergeCell ref="AL19:AL20"/>
    <mergeCell ref="AA19:AA20"/>
    <mergeCell ref="AM28:AV28"/>
    <mergeCell ref="AS19:AS20"/>
    <mergeCell ref="AO19:AO20"/>
    <mergeCell ref="AP19:AP20"/>
    <mergeCell ref="G30:I34"/>
    <mergeCell ref="A35:C35"/>
    <mergeCell ref="D35:F35"/>
    <mergeCell ref="G35:I35"/>
    <mergeCell ref="M35:O35"/>
    <mergeCell ref="P35:R35"/>
    <mergeCell ref="S35:U35"/>
    <mergeCell ref="J30:L34"/>
    <mergeCell ref="AG30:AH34"/>
    <mergeCell ref="AI30:AJ34"/>
    <mergeCell ref="A28:X28"/>
    <mergeCell ref="Z35:AF35"/>
    <mergeCell ref="Z30:AF34"/>
    <mergeCell ref="Z28:AJ28"/>
    <mergeCell ref="A17:A20"/>
    <mergeCell ref="B17:E18"/>
    <mergeCell ref="F17:J18"/>
    <mergeCell ref="AF17:AI18"/>
    <mergeCell ref="AT17:AW18"/>
    <mergeCell ref="AB19:AB20"/>
  </mergeCells>
  <phoneticPr fontId="0" type="noConversion"/>
  <printOptions horizontalCentered="1"/>
  <pageMargins left="0.19685039370078741" right="0.19685039370078741" top="0.74803149606299213" bottom="0.35433070866141736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tabSelected="1" view="pageBreakPreview" topLeftCell="A4" zoomScale="60" zoomScaleNormal="90" workbookViewId="0">
      <selection activeCell="G55" sqref="G55:H70"/>
    </sheetView>
  </sheetViews>
  <sheetFormatPr defaultRowHeight="15"/>
  <cols>
    <col min="1" max="1" width="11" style="47" customWidth="1"/>
    <col min="2" max="2" width="41.7109375" style="32" customWidth="1"/>
    <col min="3" max="3" width="5.5703125" style="32" customWidth="1"/>
    <col min="4" max="4" width="7.140625" style="32" customWidth="1"/>
    <col min="5" max="5" width="4.7109375" style="32" customWidth="1"/>
    <col min="6" max="6" width="4.85546875" style="32" customWidth="1"/>
    <col min="7" max="7" width="5.7109375" style="32" customWidth="1"/>
    <col min="8" max="8" width="6.140625" style="32" customWidth="1"/>
    <col min="9" max="10" width="5.7109375" style="32" customWidth="1"/>
    <col min="11" max="11" width="5.140625" style="32" customWidth="1"/>
    <col min="12" max="12" width="6.140625" style="32" customWidth="1"/>
    <col min="13" max="13" width="6.42578125" style="32" customWidth="1"/>
    <col min="14" max="14" width="10.140625" style="32" customWidth="1"/>
    <col min="15" max="15" width="10" style="32" customWidth="1"/>
    <col min="16" max="16" width="9.7109375" style="32" customWidth="1"/>
    <col min="17" max="17" width="10.140625" style="32" customWidth="1"/>
    <col min="18" max="18" width="10" style="32" customWidth="1"/>
    <col min="19" max="19" width="9.7109375" style="32" customWidth="1"/>
    <col min="20" max="21" width="9.5703125" style="32" customWidth="1"/>
    <col min="22" max="22" width="5.85546875" style="41" customWidth="1"/>
    <col min="23" max="16384" width="9.140625" style="41"/>
  </cols>
  <sheetData>
    <row r="1" spans="1:27" ht="24.75" customHeight="1">
      <c r="A1" s="239" t="s">
        <v>45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7" ht="22.5" customHeight="1">
      <c r="A2" s="25"/>
      <c r="B2" s="25"/>
      <c r="C2" s="25"/>
      <c r="D2" s="26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5"/>
    </row>
    <row r="3" spans="1:27" ht="15" customHeight="1">
      <c r="A3" s="234" t="s">
        <v>90</v>
      </c>
      <c r="B3" s="233" t="s">
        <v>28</v>
      </c>
      <c r="C3" s="231" t="s">
        <v>29</v>
      </c>
      <c r="D3" s="231"/>
      <c r="E3" s="231"/>
      <c r="F3" s="231"/>
      <c r="G3" s="232" t="s">
        <v>30</v>
      </c>
      <c r="H3" s="231" t="s">
        <v>31</v>
      </c>
      <c r="I3" s="231"/>
      <c r="J3" s="231"/>
      <c r="K3" s="231"/>
      <c r="L3" s="231"/>
      <c r="M3" s="231"/>
      <c r="N3" s="231" t="s">
        <v>32</v>
      </c>
      <c r="O3" s="231"/>
      <c r="P3" s="231"/>
      <c r="Q3" s="231"/>
      <c r="R3" s="231"/>
      <c r="S3" s="231"/>
      <c r="T3" s="231"/>
      <c r="U3" s="231"/>
    </row>
    <row r="4" spans="1:27">
      <c r="A4" s="234"/>
      <c r="B4" s="233"/>
      <c r="C4" s="231"/>
      <c r="D4" s="231"/>
      <c r="E4" s="231"/>
      <c r="F4" s="231"/>
      <c r="G4" s="232"/>
      <c r="H4" s="232" t="s">
        <v>33</v>
      </c>
      <c r="I4" s="233" t="s">
        <v>34</v>
      </c>
      <c r="J4" s="233"/>
      <c r="K4" s="233"/>
      <c r="L4" s="233"/>
      <c r="M4" s="232" t="s">
        <v>35</v>
      </c>
      <c r="N4" s="231"/>
      <c r="O4" s="231"/>
      <c r="P4" s="231"/>
      <c r="Q4" s="231"/>
      <c r="R4" s="231"/>
      <c r="S4" s="231"/>
      <c r="T4" s="231"/>
      <c r="U4" s="231"/>
      <c r="V4" s="6"/>
      <c r="W4" s="42"/>
    </row>
    <row r="5" spans="1:27">
      <c r="A5" s="234"/>
      <c r="B5" s="233"/>
      <c r="C5" s="232" t="s">
        <v>36</v>
      </c>
      <c r="D5" s="232" t="s">
        <v>37</v>
      </c>
      <c r="E5" s="231" t="s">
        <v>38</v>
      </c>
      <c r="F5" s="231"/>
      <c r="G5" s="232"/>
      <c r="H5" s="232"/>
      <c r="I5" s="232" t="s">
        <v>16</v>
      </c>
      <c r="J5" s="231" t="s">
        <v>39</v>
      </c>
      <c r="K5" s="231"/>
      <c r="L5" s="231"/>
      <c r="M5" s="232"/>
      <c r="N5" s="233" t="s">
        <v>40</v>
      </c>
      <c r="O5" s="233"/>
      <c r="P5" s="233" t="s">
        <v>67</v>
      </c>
      <c r="Q5" s="233"/>
      <c r="R5" s="233" t="s">
        <v>85</v>
      </c>
      <c r="S5" s="233"/>
      <c r="T5" s="233" t="s">
        <v>86</v>
      </c>
      <c r="U5" s="233"/>
      <c r="V5" s="6"/>
      <c r="W5" s="42"/>
    </row>
    <row r="6" spans="1:27">
      <c r="A6" s="234"/>
      <c r="B6" s="233"/>
      <c r="C6" s="232"/>
      <c r="D6" s="232"/>
      <c r="E6" s="232" t="s">
        <v>42</v>
      </c>
      <c r="F6" s="232" t="s">
        <v>41</v>
      </c>
      <c r="G6" s="232"/>
      <c r="H6" s="232"/>
      <c r="I6" s="232"/>
      <c r="J6" s="232" t="s">
        <v>18</v>
      </c>
      <c r="K6" s="232" t="s">
        <v>19</v>
      </c>
      <c r="L6" s="232" t="s">
        <v>20</v>
      </c>
      <c r="M6" s="232"/>
      <c r="N6" s="233" t="s">
        <v>43</v>
      </c>
      <c r="O6" s="233"/>
      <c r="P6" s="233"/>
      <c r="Q6" s="233"/>
      <c r="R6" s="233"/>
      <c r="S6" s="233"/>
      <c r="T6" s="233"/>
      <c r="U6" s="233"/>
      <c r="V6" s="6"/>
      <c r="W6" s="42"/>
    </row>
    <row r="7" spans="1:27">
      <c r="A7" s="234"/>
      <c r="B7" s="233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81">
        <v>1</v>
      </c>
      <c r="O7" s="81">
        <v>2</v>
      </c>
      <c r="P7" s="81">
        <v>3</v>
      </c>
      <c r="Q7" s="81">
        <v>4</v>
      </c>
      <c r="R7" s="81">
        <v>5</v>
      </c>
      <c r="S7" s="81">
        <v>6</v>
      </c>
      <c r="T7" s="81">
        <v>7</v>
      </c>
      <c r="U7" s="81">
        <v>8</v>
      </c>
      <c r="V7" s="6"/>
      <c r="W7" s="42"/>
    </row>
    <row r="8" spans="1:27">
      <c r="A8" s="234"/>
      <c r="B8" s="233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3" t="s">
        <v>44</v>
      </c>
      <c r="O8" s="233"/>
      <c r="P8" s="233"/>
      <c r="Q8" s="233"/>
      <c r="R8" s="233"/>
      <c r="S8" s="233"/>
      <c r="T8" s="233"/>
      <c r="U8" s="233"/>
      <c r="V8" s="6"/>
      <c r="W8" s="42"/>
    </row>
    <row r="9" spans="1:27">
      <c r="A9" s="234"/>
      <c r="B9" s="233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82">
        <v>20</v>
      </c>
      <c r="O9" s="82">
        <v>20</v>
      </c>
      <c r="P9" s="82">
        <v>20</v>
      </c>
      <c r="Q9" s="82">
        <v>20</v>
      </c>
      <c r="R9" s="82">
        <v>20</v>
      </c>
      <c r="S9" s="82">
        <v>20</v>
      </c>
      <c r="T9" s="82">
        <v>22</v>
      </c>
      <c r="U9" s="83">
        <v>18</v>
      </c>
      <c r="V9" s="6"/>
      <c r="W9" s="42"/>
    </row>
    <row r="10" spans="1:27" ht="20.25" customHeight="1">
      <c r="A10" s="84">
        <v>1</v>
      </c>
      <c r="B10" s="85">
        <v>2</v>
      </c>
      <c r="C10" s="86">
        <v>3</v>
      </c>
      <c r="D10" s="86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14</v>
      </c>
      <c r="R10" s="86">
        <v>15</v>
      </c>
      <c r="S10" s="86">
        <v>16</v>
      </c>
      <c r="T10" s="86">
        <v>17</v>
      </c>
      <c r="U10" s="86">
        <v>18</v>
      </c>
      <c r="V10" s="6"/>
      <c r="W10" s="42"/>
      <c r="X10" s="35"/>
      <c r="Y10" s="35"/>
      <c r="Z10" s="35"/>
      <c r="AA10" s="35"/>
    </row>
    <row r="11" spans="1:27">
      <c r="A11" s="84"/>
      <c r="B11" s="240" t="s">
        <v>82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7"/>
      <c r="W11" s="42"/>
      <c r="X11" s="43"/>
      <c r="Y11" s="43"/>
      <c r="Z11" s="43"/>
      <c r="AA11" s="43"/>
    </row>
    <row r="12" spans="1:27" s="35" customFormat="1">
      <c r="A12" s="85"/>
      <c r="B12" s="229" t="s">
        <v>83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7"/>
    </row>
    <row r="13" spans="1:27" s="35" customFormat="1" ht="17.100000000000001" customHeight="1">
      <c r="A13" s="85" t="s">
        <v>176</v>
      </c>
      <c r="B13" s="87" t="s">
        <v>91</v>
      </c>
      <c r="C13" s="86">
        <v>1</v>
      </c>
      <c r="D13" s="84"/>
      <c r="E13" s="84"/>
      <c r="F13" s="86"/>
      <c r="G13" s="88">
        <v>6</v>
      </c>
      <c r="H13" s="89">
        <f t="shared" ref="H13:H19" si="0">G13*30</f>
        <v>180</v>
      </c>
      <c r="I13" s="89">
        <f t="shared" ref="I13:I19" si="1">SUM(J13:L13)</f>
        <v>62</v>
      </c>
      <c r="J13" s="89">
        <v>32</v>
      </c>
      <c r="K13" s="89"/>
      <c r="L13" s="89">
        <v>30</v>
      </c>
      <c r="M13" s="89">
        <f t="shared" ref="M13:M19" si="2">H13-I13</f>
        <v>118</v>
      </c>
      <c r="N13" s="90">
        <f>6/N9</f>
        <v>0.3</v>
      </c>
      <c r="O13" s="90"/>
      <c r="P13" s="91"/>
      <c r="Q13" s="91"/>
      <c r="R13" s="91"/>
      <c r="S13" s="91"/>
      <c r="T13" s="91"/>
      <c r="U13" s="91"/>
      <c r="V13" s="44"/>
      <c r="W13" s="44"/>
      <c r="X13" s="44"/>
      <c r="Y13" s="44"/>
      <c r="Z13" s="44"/>
      <c r="AA13" s="44"/>
    </row>
    <row r="14" spans="1:27" s="35" customFormat="1" ht="30" customHeight="1">
      <c r="A14" s="85" t="s">
        <v>177</v>
      </c>
      <c r="B14" s="87" t="s">
        <v>92</v>
      </c>
      <c r="C14" s="86">
        <v>2</v>
      </c>
      <c r="D14" s="84">
        <v>1</v>
      </c>
      <c r="E14" s="84"/>
      <c r="F14" s="86"/>
      <c r="G14" s="88">
        <v>6</v>
      </c>
      <c r="H14" s="89">
        <f t="shared" si="0"/>
        <v>180</v>
      </c>
      <c r="I14" s="89">
        <f t="shared" si="1"/>
        <v>68</v>
      </c>
      <c r="J14" s="89">
        <v>28</v>
      </c>
      <c r="K14" s="89"/>
      <c r="L14" s="89">
        <v>40</v>
      </c>
      <c r="M14" s="89">
        <f t="shared" si="2"/>
        <v>112</v>
      </c>
      <c r="N14" s="90">
        <f>3/N9</f>
        <v>0.15</v>
      </c>
      <c r="O14" s="90">
        <f>3/O9</f>
        <v>0.15</v>
      </c>
      <c r="P14" s="90"/>
      <c r="Q14" s="90"/>
      <c r="R14" s="90"/>
      <c r="S14" s="91"/>
      <c r="T14" s="91"/>
      <c r="U14" s="91"/>
      <c r="V14" s="44"/>
      <c r="W14" s="44"/>
      <c r="X14" s="44"/>
      <c r="Y14" s="44"/>
      <c r="Z14" s="44"/>
      <c r="AA14" s="44"/>
    </row>
    <row r="15" spans="1:27" s="35" customFormat="1" ht="17.100000000000001" customHeight="1">
      <c r="A15" s="85" t="s">
        <v>178</v>
      </c>
      <c r="B15" s="87" t="s">
        <v>93</v>
      </c>
      <c r="C15" s="86">
        <v>2</v>
      </c>
      <c r="D15" s="84"/>
      <c r="E15" s="84"/>
      <c r="F15" s="86"/>
      <c r="G15" s="88">
        <v>3</v>
      </c>
      <c r="H15" s="89">
        <f t="shared" si="0"/>
        <v>90</v>
      </c>
      <c r="I15" s="89">
        <f t="shared" si="1"/>
        <v>30</v>
      </c>
      <c r="J15" s="89">
        <v>20</v>
      </c>
      <c r="K15" s="89"/>
      <c r="L15" s="89">
        <v>10</v>
      </c>
      <c r="M15" s="89">
        <f t="shared" si="2"/>
        <v>60</v>
      </c>
      <c r="N15" s="92"/>
      <c r="O15" s="92">
        <f>3/O9</f>
        <v>0.15</v>
      </c>
      <c r="P15" s="90"/>
      <c r="Q15" s="90"/>
      <c r="R15" s="91"/>
      <c r="S15" s="91"/>
      <c r="T15" s="91"/>
      <c r="U15" s="91"/>
      <c r="V15" s="44"/>
      <c r="W15" s="44"/>
      <c r="X15" s="44"/>
      <c r="Y15" s="44"/>
      <c r="Z15" s="44"/>
      <c r="AA15" s="44"/>
    </row>
    <row r="16" spans="1:27" s="35" customFormat="1" ht="17.100000000000001" customHeight="1">
      <c r="A16" s="85" t="s">
        <v>179</v>
      </c>
      <c r="B16" s="87" t="s">
        <v>94</v>
      </c>
      <c r="C16" s="86">
        <v>2</v>
      </c>
      <c r="D16" s="84">
        <v>1</v>
      </c>
      <c r="E16" s="84"/>
      <c r="F16" s="86"/>
      <c r="G16" s="88">
        <v>9.5</v>
      </c>
      <c r="H16" s="89">
        <f t="shared" si="0"/>
        <v>285</v>
      </c>
      <c r="I16" s="89">
        <f t="shared" si="1"/>
        <v>96</v>
      </c>
      <c r="J16" s="89">
        <v>38</v>
      </c>
      <c r="K16" s="89"/>
      <c r="L16" s="89">
        <v>58</v>
      </c>
      <c r="M16" s="86">
        <f t="shared" si="2"/>
        <v>189</v>
      </c>
      <c r="N16" s="90">
        <f>4.5/N9</f>
        <v>0.22500000000000001</v>
      </c>
      <c r="O16" s="90">
        <f>5/O9</f>
        <v>0.25</v>
      </c>
      <c r="P16" s="90"/>
      <c r="Q16" s="90"/>
      <c r="R16" s="90"/>
      <c r="S16" s="90"/>
      <c r="T16" s="90"/>
      <c r="U16" s="90"/>
      <c r="V16" s="44"/>
      <c r="W16" s="44"/>
      <c r="X16" s="44"/>
      <c r="Y16" s="44"/>
      <c r="Z16" s="44"/>
      <c r="AA16" s="44"/>
    </row>
    <row r="17" spans="1:27" s="35" customFormat="1" ht="28.5" customHeight="1">
      <c r="A17" s="85" t="s">
        <v>180</v>
      </c>
      <c r="B17" s="87" t="s">
        <v>136</v>
      </c>
      <c r="C17" s="86">
        <v>3</v>
      </c>
      <c r="D17" s="84"/>
      <c r="E17" s="84"/>
      <c r="F17" s="86"/>
      <c r="G17" s="88">
        <v>3</v>
      </c>
      <c r="H17" s="89">
        <f t="shared" si="0"/>
        <v>90</v>
      </c>
      <c r="I17" s="89">
        <f t="shared" si="1"/>
        <v>44</v>
      </c>
      <c r="J17" s="89">
        <v>30</v>
      </c>
      <c r="K17" s="89"/>
      <c r="L17" s="89">
        <v>14</v>
      </c>
      <c r="M17" s="89">
        <f t="shared" si="2"/>
        <v>46</v>
      </c>
      <c r="N17" s="92"/>
      <c r="O17" s="90"/>
      <c r="P17" s="90">
        <f>G17/P9</f>
        <v>0.15</v>
      </c>
      <c r="Q17" s="90"/>
      <c r="R17" s="91"/>
      <c r="S17" s="91"/>
      <c r="T17" s="91"/>
      <c r="U17" s="91"/>
      <c r="V17" s="44"/>
      <c r="W17" s="44"/>
      <c r="X17" s="44"/>
      <c r="Y17" s="44"/>
      <c r="Z17" s="44"/>
      <c r="AA17" s="44"/>
    </row>
    <row r="18" spans="1:27" s="35" customFormat="1" ht="24.75" customHeight="1">
      <c r="A18" s="85" t="s">
        <v>181</v>
      </c>
      <c r="B18" s="87" t="s">
        <v>117</v>
      </c>
      <c r="C18" s="86"/>
      <c r="D18" s="84">
        <v>3</v>
      </c>
      <c r="E18" s="84"/>
      <c r="F18" s="86"/>
      <c r="G18" s="88">
        <v>3</v>
      </c>
      <c r="H18" s="89">
        <f t="shared" si="0"/>
        <v>90</v>
      </c>
      <c r="I18" s="89">
        <f t="shared" si="1"/>
        <v>36</v>
      </c>
      <c r="J18" s="89">
        <v>18</v>
      </c>
      <c r="K18" s="89"/>
      <c r="L18" s="89">
        <v>18</v>
      </c>
      <c r="M18" s="89">
        <f t="shared" si="2"/>
        <v>54</v>
      </c>
      <c r="N18" s="90"/>
      <c r="O18" s="90"/>
      <c r="P18" s="90">
        <f>G18/P9</f>
        <v>0.15</v>
      </c>
      <c r="Q18" s="91"/>
      <c r="R18" s="91"/>
      <c r="S18" s="91"/>
      <c r="T18" s="91"/>
      <c r="U18" s="91"/>
      <c r="V18" s="44"/>
      <c r="W18" s="44"/>
      <c r="X18" s="44"/>
      <c r="Y18" s="44"/>
      <c r="Z18" s="44"/>
      <c r="AA18" s="44"/>
    </row>
    <row r="19" spans="1:27" s="35" customFormat="1" ht="29.25" customHeight="1">
      <c r="A19" s="86" t="s">
        <v>182</v>
      </c>
      <c r="B19" s="87" t="s">
        <v>96</v>
      </c>
      <c r="C19" s="93">
        <v>3</v>
      </c>
      <c r="D19" s="94"/>
      <c r="E19" s="95"/>
      <c r="F19" s="93"/>
      <c r="G19" s="96">
        <v>4</v>
      </c>
      <c r="H19" s="97">
        <f t="shared" si="0"/>
        <v>120</v>
      </c>
      <c r="I19" s="89">
        <f t="shared" si="1"/>
        <v>60</v>
      </c>
      <c r="J19" s="89">
        <v>32</v>
      </c>
      <c r="K19" s="89"/>
      <c r="L19" s="89">
        <v>28</v>
      </c>
      <c r="M19" s="86">
        <f t="shared" si="2"/>
        <v>60</v>
      </c>
      <c r="N19" s="90"/>
      <c r="O19" s="90"/>
      <c r="P19" s="90">
        <f>G19/$P$9</f>
        <v>0.2</v>
      </c>
      <c r="Q19" s="90"/>
      <c r="R19" s="90"/>
      <c r="S19" s="98"/>
      <c r="T19" s="90"/>
      <c r="U19" s="90"/>
      <c r="V19" s="44"/>
      <c r="W19" s="44"/>
      <c r="X19" s="44"/>
      <c r="Y19" s="44"/>
      <c r="Z19" s="44"/>
      <c r="AA19" s="44"/>
    </row>
    <row r="20" spans="1:27" s="35" customFormat="1">
      <c r="A20" s="85"/>
      <c r="B20" s="229" t="s">
        <v>84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7"/>
    </row>
    <row r="21" spans="1:27" s="35" customFormat="1" ht="18.75" customHeight="1">
      <c r="A21" s="86" t="s">
        <v>183</v>
      </c>
      <c r="B21" s="87" t="s">
        <v>95</v>
      </c>
      <c r="C21" s="93">
        <v>1</v>
      </c>
      <c r="D21" s="94"/>
      <c r="E21" s="95"/>
      <c r="F21" s="93"/>
      <c r="G21" s="96">
        <v>6</v>
      </c>
      <c r="H21" s="97">
        <f>G21*30</f>
        <v>180</v>
      </c>
      <c r="I21" s="89">
        <f>SUM(J21:L21)</f>
        <v>64</v>
      </c>
      <c r="J21" s="89">
        <v>34</v>
      </c>
      <c r="K21" s="89"/>
      <c r="L21" s="89">
        <v>30</v>
      </c>
      <c r="M21" s="86">
        <f>H21-I21</f>
        <v>116</v>
      </c>
      <c r="N21" s="99">
        <f>G21/$N$9</f>
        <v>0.3</v>
      </c>
      <c r="O21" s="99"/>
      <c r="P21" s="99"/>
      <c r="Q21" s="99"/>
      <c r="R21" s="99"/>
      <c r="S21" s="100"/>
      <c r="T21" s="99"/>
      <c r="U21" s="99"/>
      <c r="V21" s="44"/>
      <c r="W21" s="44"/>
      <c r="X21" s="44"/>
      <c r="Y21" s="44"/>
      <c r="Z21" s="44"/>
      <c r="AA21" s="44"/>
    </row>
    <row r="22" spans="1:27" s="35" customFormat="1" ht="18.75" customHeight="1">
      <c r="A22" s="86" t="s">
        <v>184</v>
      </c>
      <c r="B22" s="87" t="s">
        <v>134</v>
      </c>
      <c r="C22" s="93"/>
      <c r="D22" s="94">
        <v>2</v>
      </c>
      <c r="E22" s="95"/>
      <c r="F22" s="93"/>
      <c r="G22" s="96">
        <v>4</v>
      </c>
      <c r="H22" s="97">
        <f>G22*30</f>
        <v>120</v>
      </c>
      <c r="I22" s="89">
        <f>SUM(J22:L22)</f>
        <v>60</v>
      </c>
      <c r="J22" s="89">
        <v>30</v>
      </c>
      <c r="K22" s="89">
        <v>6</v>
      </c>
      <c r="L22" s="89">
        <v>24</v>
      </c>
      <c r="M22" s="86">
        <f>H22-I22</f>
        <v>60</v>
      </c>
      <c r="N22" s="99"/>
      <c r="O22" s="99">
        <f>G22/O9</f>
        <v>0.2</v>
      </c>
      <c r="P22" s="99"/>
      <c r="Q22" s="99"/>
      <c r="R22" s="99"/>
      <c r="S22" s="100"/>
      <c r="T22" s="99"/>
      <c r="U22" s="99"/>
      <c r="V22" s="44"/>
      <c r="W22" s="44"/>
      <c r="X22" s="44"/>
      <c r="Y22" s="44"/>
      <c r="Z22" s="44"/>
      <c r="AA22" s="44"/>
    </row>
    <row r="23" spans="1:27" s="35" customFormat="1">
      <c r="A23" s="85" t="s">
        <v>185</v>
      </c>
      <c r="B23" s="101" t="s">
        <v>98</v>
      </c>
      <c r="C23" s="86">
        <v>3</v>
      </c>
      <c r="D23" s="84"/>
      <c r="E23" s="86"/>
      <c r="F23" s="86"/>
      <c r="G23" s="88">
        <v>5</v>
      </c>
      <c r="H23" s="89">
        <f>G23*30</f>
        <v>150</v>
      </c>
      <c r="I23" s="102">
        <f t="shared" ref="I23:I42" si="3">SUM(J23:L23)</f>
        <v>74</v>
      </c>
      <c r="J23" s="81">
        <v>38</v>
      </c>
      <c r="K23" s="81"/>
      <c r="L23" s="81">
        <v>36</v>
      </c>
      <c r="M23" s="81">
        <f t="shared" ref="M23:M45" si="4">H23-I23</f>
        <v>76</v>
      </c>
      <c r="N23" s="99"/>
      <c r="O23" s="99"/>
      <c r="P23" s="99">
        <f>G23/$P$9</f>
        <v>0.25</v>
      </c>
      <c r="Q23" s="99"/>
      <c r="R23" s="99"/>
      <c r="S23" s="99"/>
      <c r="T23" s="99"/>
      <c r="U23" s="99"/>
      <c r="V23" s="44"/>
      <c r="W23" s="44"/>
      <c r="X23" s="44"/>
      <c r="Y23" s="44"/>
      <c r="Z23" s="44"/>
      <c r="AA23" s="44"/>
    </row>
    <row r="24" spans="1:27" s="35" customFormat="1">
      <c r="A24" s="85" t="s">
        <v>186</v>
      </c>
      <c r="B24" s="103" t="s">
        <v>99</v>
      </c>
      <c r="C24" s="86"/>
      <c r="D24" s="86">
        <v>3</v>
      </c>
      <c r="E24" s="86"/>
      <c r="F24" s="86"/>
      <c r="G24" s="88">
        <v>4</v>
      </c>
      <c r="H24" s="89">
        <f t="shared" ref="H24:H45" si="5">G24*30</f>
        <v>120</v>
      </c>
      <c r="I24" s="102">
        <f t="shared" si="3"/>
        <v>50</v>
      </c>
      <c r="J24" s="81">
        <v>26</v>
      </c>
      <c r="K24" s="81"/>
      <c r="L24" s="81">
        <v>24</v>
      </c>
      <c r="M24" s="81">
        <f t="shared" si="4"/>
        <v>70</v>
      </c>
      <c r="N24" s="99"/>
      <c r="O24" s="99"/>
      <c r="P24" s="99">
        <f>G24/$P$9</f>
        <v>0.2</v>
      </c>
      <c r="Q24" s="99"/>
      <c r="R24" s="99"/>
      <c r="S24" s="99"/>
      <c r="T24" s="99"/>
      <c r="U24" s="99"/>
      <c r="V24" s="44"/>
      <c r="W24" s="44"/>
      <c r="X24" s="44"/>
      <c r="Y24" s="44"/>
      <c r="Z24" s="44"/>
      <c r="AA24" s="44"/>
    </row>
    <row r="25" spans="1:27" s="35" customFormat="1">
      <c r="A25" s="85" t="s">
        <v>187</v>
      </c>
      <c r="B25" s="103" t="s">
        <v>100</v>
      </c>
      <c r="C25" s="86"/>
      <c r="D25" s="86">
        <v>4</v>
      </c>
      <c r="E25" s="86"/>
      <c r="F25" s="86"/>
      <c r="G25" s="88">
        <v>3</v>
      </c>
      <c r="H25" s="89">
        <f t="shared" si="5"/>
        <v>90</v>
      </c>
      <c r="I25" s="102">
        <f t="shared" si="3"/>
        <v>42</v>
      </c>
      <c r="J25" s="81">
        <v>22</v>
      </c>
      <c r="K25" s="81"/>
      <c r="L25" s="81">
        <v>20</v>
      </c>
      <c r="M25" s="81">
        <f t="shared" si="4"/>
        <v>48</v>
      </c>
      <c r="N25" s="99"/>
      <c r="O25" s="99"/>
      <c r="P25" s="99"/>
      <c r="Q25" s="99">
        <f>G25/$Q$9</f>
        <v>0.15</v>
      </c>
      <c r="R25" s="99"/>
      <c r="S25" s="99"/>
      <c r="T25" s="99"/>
      <c r="U25" s="99"/>
      <c r="V25" s="44"/>
      <c r="W25" s="44"/>
      <c r="X25" s="44"/>
      <c r="Y25" s="44"/>
      <c r="Z25" s="44"/>
      <c r="AA25" s="44"/>
    </row>
    <row r="26" spans="1:27" s="35" customFormat="1" ht="17.100000000000001" customHeight="1">
      <c r="A26" s="85" t="s">
        <v>188</v>
      </c>
      <c r="B26" s="103" t="s">
        <v>101</v>
      </c>
      <c r="C26" s="86"/>
      <c r="D26" s="86" t="s">
        <v>102</v>
      </c>
      <c r="E26" s="86"/>
      <c r="F26" s="86"/>
      <c r="G26" s="88">
        <v>3.5</v>
      </c>
      <c r="H26" s="89">
        <f t="shared" si="5"/>
        <v>105</v>
      </c>
      <c r="I26" s="102">
        <f t="shared" si="3"/>
        <v>52</v>
      </c>
      <c r="J26" s="81">
        <v>22</v>
      </c>
      <c r="K26" s="81">
        <v>16</v>
      </c>
      <c r="L26" s="81">
        <v>14</v>
      </c>
      <c r="M26" s="81">
        <f t="shared" si="4"/>
        <v>53</v>
      </c>
      <c r="N26" s="99"/>
      <c r="O26" s="99"/>
      <c r="P26" s="99"/>
      <c r="Q26" s="99">
        <f>G26/$Q$9</f>
        <v>0.17499999999999999</v>
      </c>
      <c r="R26" s="99"/>
      <c r="S26" s="99"/>
      <c r="T26" s="99"/>
      <c r="U26" s="99"/>
      <c r="V26" s="44"/>
      <c r="W26" s="44"/>
      <c r="X26" s="44"/>
      <c r="Y26" s="44"/>
      <c r="Z26" s="44"/>
      <c r="AA26" s="44"/>
    </row>
    <row r="27" spans="1:27" s="35" customFormat="1" ht="17.100000000000001" customHeight="1">
      <c r="A27" s="85" t="s">
        <v>189</v>
      </c>
      <c r="B27" s="103" t="s">
        <v>97</v>
      </c>
      <c r="C27" s="86"/>
      <c r="D27" s="86">
        <v>3</v>
      </c>
      <c r="E27" s="86"/>
      <c r="F27" s="86"/>
      <c r="G27" s="88">
        <v>4</v>
      </c>
      <c r="H27" s="89">
        <f t="shared" ref="H27" si="6">G27*30</f>
        <v>120</v>
      </c>
      <c r="I27" s="102">
        <f t="shared" ref="I27" si="7">SUM(J27:L27)</f>
        <v>60</v>
      </c>
      <c r="J27" s="81">
        <v>32</v>
      </c>
      <c r="K27" s="81"/>
      <c r="L27" s="81">
        <v>28</v>
      </c>
      <c r="M27" s="81">
        <f t="shared" ref="M27" si="8">H27-I27</f>
        <v>60</v>
      </c>
      <c r="N27" s="99"/>
      <c r="O27" s="99"/>
      <c r="P27" s="99">
        <f>G27/$P$9</f>
        <v>0.2</v>
      </c>
      <c r="Q27" s="99"/>
      <c r="R27" s="99"/>
      <c r="S27" s="99"/>
      <c r="T27" s="99"/>
      <c r="U27" s="99"/>
      <c r="V27" s="44"/>
      <c r="W27" s="44"/>
      <c r="X27" s="44"/>
      <c r="Y27" s="44"/>
      <c r="Z27" s="44"/>
      <c r="AA27" s="44"/>
    </row>
    <row r="28" spans="1:27" s="35" customFormat="1" ht="16.149999999999999" customHeight="1">
      <c r="A28" s="85" t="s">
        <v>190</v>
      </c>
      <c r="B28" s="101" t="s">
        <v>119</v>
      </c>
      <c r="C28" s="86">
        <v>3</v>
      </c>
      <c r="D28" s="86"/>
      <c r="E28" s="86"/>
      <c r="F28" s="86"/>
      <c r="G28" s="89">
        <v>4</v>
      </c>
      <c r="H28" s="86">
        <f>G28*30</f>
        <v>120</v>
      </c>
      <c r="I28" s="89">
        <f>SUM(J28:L28)</f>
        <v>60</v>
      </c>
      <c r="J28" s="89">
        <v>30</v>
      </c>
      <c r="K28" s="89"/>
      <c r="L28" s="89">
        <v>30</v>
      </c>
      <c r="M28" s="86">
        <f>H28-I28</f>
        <v>60</v>
      </c>
      <c r="N28" s="99"/>
      <c r="O28" s="99"/>
      <c r="P28" s="99">
        <f>G28/$P$9</f>
        <v>0.2</v>
      </c>
      <c r="Q28" s="99"/>
      <c r="R28" s="99"/>
      <c r="S28" s="99"/>
      <c r="T28" s="99"/>
      <c r="U28" s="99"/>
      <c r="V28" s="44"/>
      <c r="W28" s="44"/>
      <c r="X28" s="44"/>
      <c r="Y28" s="44"/>
      <c r="Z28" s="44"/>
      <c r="AA28" s="44"/>
    </row>
    <row r="29" spans="1:27" s="35" customFormat="1" ht="18.75" customHeight="1">
      <c r="A29" s="86" t="s">
        <v>191</v>
      </c>
      <c r="B29" s="87" t="s">
        <v>120</v>
      </c>
      <c r="C29" s="93">
        <v>4</v>
      </c>
      <c r="D29" s="94">
        <v>5</v>
      </c>
      <c r="E29" s="95"/>
      <c r="F29" s="93"/>
      <c r="G29" s="96">
        <v>9.5</v>
      </c>
      <c r="H29" s="97">
        <f>G29*30</f>
        <v>285</v>
      </c>
      <c r="I29" s="89">
        <f>SUM(J29:L29)</f>
        <v>140</v>
      </c>
      <c r="J29" s="89">
        <f>38+36</f>
        <v>74</v>
      </c>
      <c r="K29" s="89">
        <f>36+30</f>
        <v>66</v>
      </c>
      <c r="L29" s="89"/>
      <c r="M29" s="86">
        <f>H29-I29</f>
        <v>145</v>
      </c>
      <c r="N29" s="99"/>
      <c r="O29" s="99"/>
      <c r="P29" s="99"/>
      <c r="Q29" s="99">
        <f>5/$Q$9</f>
        <v>0.25</v>
      </c>
      <c r="R29" s="99">
        <f>4.5/$R$9</f>
        <v>0.22500000000000001</v>
      </c>
      <c r="S29" s="100"/>
      <c r="T29" s="99"/>
      <c r="U29" s="99"/>
      <c r="V29" s="44"/>
      <c r="W29" s="44"/>
      <c r="X29" s="44"/>
      <c r="Y29" s="44"/>
      <c r="Z29" s="44"/>
      <c r="AA29" s="44"/>
    </row>
    <row r="30" spans="1:27" s="35" customFormat="1">
      <c r="A30" s="85" t="s">
        <v>192</v>
      </c>
      <c r="B30" s="104" t="s">
        <v>103</v>
      </c>
      <c r="C30" s="86">
        <v>5</v>
      </c>
      <c r="D30" s="86"/>
      <c r="E30" s="86"/>
      <c r="F30" s="86"/>
      <c r="G30" s="88">
        <v>4</v>
      </c>
      <c r="H30" s="89">
        <f t="shared" si="5"/>
        <v>120</v>
      </c>
      <c r="I30" s="102">
        <f t="shared" si="3"/>
        <v>60</v>
      </c>
      <c r="J30" s="81">
        <v>30</v>
      </c>
      <c r="K30" s="81"/>
      <c r="L30" s="81">
        <v>30</v>
      </c>
      <c r="M30" s="81">
        <f t="shared" si="4"/>
        <v>60</v>
      </c>
      <c r="N30" s="99"/>
      <c r="O30" s="99"/>
      <c r="P30" s="99"/>
      <c r="Q30" s="99"/>
      <c r="R30" s="99">
        <f>G30/$R$9</f>
        <v>0.2</v>
      </c>
      <c r="S30" s="99"/>
      <c r="T30" s="99"/>
      <c r="U30" s="99"/>
      <c r="V30" s="49"/>
      <c r="W30" s="49"/>
      <c r="X30" s="49"/>
      <c r="Y30" s="49"/>
      <c r="Z30" s="49"/>
      <c r="AA30" s="49"/>
    </row>
    <row r="31" spans="1:27" s="35" customFormat="1" ht="17.100000000000001" customHeight="1">
      <c r="A31" s="85" t="s">
        <v>193</v>
      </c>
      <c r="B31" s="104" t="s">
        <v>104</v>
      </c>
      <c r="C31" s="86">
        <v>5</v>
      </c>
      <c r="D31" s="86"/>
      <c r="E31" s="86"/>
      <c r="F31" s="86"/>
      <c r="G31" s="88">
        <v>4</v>
      </c>
      <c r="H31" s="89">
        <f t="shared" si="5"/>
        <v>120</v>
      </c>
      <c r="I31" s="102">
        <f t="shared" si="3"/>
        <v>60</v>
      </c>
      <c r="J31" s="81">
        <v>28</v>
      </c>
      <c r="K31" s="81"/>
      <c r="L31" s="81">
        <v>32</v>
      </c>
      <c r="M31" s="81">
        <f t="shared" si="4"/>
        <v>60</v>
      </c>
      <c r="N31" s="99"/>
      <c r="O31" s="99"/>
      <c r="P31" s="99"/>
      <c r="Q31" s="99"/>
      <c r="R31" s="99">
        <f>G31/$R$9</f>
        <v>0.2</v>
      </c>
      <c r="S31" s="99"/>
      <c r="T31" s="99"/>
      <c r="U31" s="99"/>
      <c r="V31" s="44"/>
      <c r="W31" s="44"/>
      <c r="X31" s="44"/>
      <c r="Y31" s="44"/>
      <c r="Z31" s="44"/>
      <c r="AA31" s="44"/>
    </row>
    <row r="32" spans="1:27" s="35" customFormat="1" ht="17.100000000000001" customHeight="1">
      <c r="A32" s="85" t="s">
        <v>194</v>
      </c>
      <c r="B32" s="103" t="s">
        <v>105</v>
      </c>
      <c r="C32" s="86"/>
      <c r="D32" s="86">
        <v>5</v>
      </c>
      <c r="E32" s="86"/>
      <c r="F32" s="105"/>
      <c r="G32" s="88">
        <v>3</v>
      </c>
      <c r="H32" s="89">
        <f t="shared" si="5"/>
        <v>90</v>
      </c>
      <c r="I32" s="102">
        <f t="shared" si="3"/>
        <v>44</v>
      </c>
      <c r="J32" s="81">
        <v>24</v>
      </c>
      <c r="K32" s="81"/>
      <c r="L32" s="81">
        <v>20</v>
      </c>
      <c r="M32" s="81">
        <f t="shared" si="4"/>
        <v>46</v>
      </c>
      <c r="N32" s="99"/>
      <c r="O32" s="99"/>
      <c r="P32" s="99"/>
      <c r="Q32" s="99"/>
      <c r="R32" s="99">
        <f>G32/$R$9</f>
        <v>0.15</v>
      </c>
      <c r="S32" s="99"/>
      <c r="T32" s="99"/>
      <c r="U32" s="99"/>
      <c r="V32" s="44"/>
      <c r="W32" s="44"/>
      <c r="X32" s="44"/>
      <c r="Y32" s="44"/>
      <c r="Z32" s="44"/>
      <c r="AA32" s="44"/>
    </row>
    <row r="33" spans="1:27" s="35" customFormat="1" ht="17.100000000000001" customHeight="1">
      <c r="A33" s="85" t="s">
        <v>195</v>
      </c>
      <c r="B33" s="103" t="s">
        <v>137</v>
      </c>
      <c r="C33" s="86"/>
      <c r="D33" s="86">
        <v>6</v>
      </c>
      <c r="E33" s="86"/>
      <c r="F33" s="105"/>
      <c r="G33" s="88">
        <v>4</v>
      </c>
      <c r="H33" s="89">
        <f t="shared" ref="H33" si="9">G33*30</f>
        <v>120</v>
      </c>
      <c r="I33" s="102">
        <f t="shared" ref="I33" si="10">SUM(J33:L33)</f>
        <v>60</v>
      </c>
      <c r="J33" s="81">
        <v>28</v>
      </c>
      <c r="K33" s="81"/>
      <c r="L33" s="81">
        <v>32</v>
      </c>
      <c r="M33" s="81">
        <f t="shared" ref="M33" si="11">H33-I33</f>
        <v>60</v>
      </c>
      <c r="N33" s="99"/>
      <c r="O33" s="99"/>
      <c r="P33" s="99"/>
      <c r="Q33" s="99"/>
      <c r="R33" s="99"/>
      <c r="S33" s="99">
        <f t="shared" ref="S33" si="12">G33/$S$9</f>
        <v>0.2</v>
      </c>
      <c r="T33" s="99"/>
      <c r="U33" s="99"/>
      <c r="V33" s="44"/>
      <c r="W33" s="44"/>
      <c r="X33" s="44"/>
      <c r="Y33" s="44"/>
      <c r="Z33" s="44"/>
      <c r="AA33" s="44"/>
    </row>
    <row r="34" spans="1:27" s="35" customFormat="1" ht="18.75" customHeight="1">
      <c r="A34" s="86" t="s">
        <v>196</v>
      </c>
      <c r="B34" s="87" t="s">
        <v>121</v>
      </c>
      <c r="C34" s="93"/>
      <c r="D34" s="94">
        <v>5</v>
      </c>
      <c r="E34" s="95"/>
      <c r="F34" s="93"/>
      <c r="G34" s="96">
        <v>3.5</v>
      </c>
      <c r="H34" s="97">
        <f>G34*30</f>
        <v>105</v>
      </c>
      <c r="I34" s="89">
        <f>SUM(J34:L34)</f>
        <v>52</v>
      </c>
      <c r="J34" s="89">
        <v>26</v>
      </c>
      <c r="K34" s="89"/>
      <c r="L34" s="89">
        <v>26</v>
      </c>
      <c r="M34" s="86">
        <f>H34-I34</f>
        <v>53</v>
      </c>
      <c r="N34" s="99"/>
      <c r="O34" s="99"/>
      <c r="P34" s="99"/>
      <c r="Q34" s="100"/>
      <c r="R34" s="99">
        <f>G34/$R$9</f>
        <v>0.17499999999999999</v>
      </c>
      <c r="S34" s="99"/>
      <c r="T34" s="99"/>
      <c r="U34" s="99"/>
      <c r="V34" s="44"/>
      <c r="W34" s="44"/>
      <c r="X34" s="44"/>
      <c r="Y34" s="44"/>
      <c r="Z34" s="44"/>
      <c r="AA34" s="44"/>
    </row>
    <row r="35" spans="1:27" s="35" customFormat="1" ht="17.100000000000001" customHeight="1">
      <c r="A35" s="85" t="s">
        <v>197</v>
      </c>
      <c r="B35" s="104" t="s">
        <v>106</v>
      </c>
      <c r="C35" s="86">
        <v>6</v>
      </c>
      <c r="D35" s="86"/>
      <c r="E35" s="86"/>
      <c r="F35" s="86"/>
      <c r="G35" s="88">
        <v>4</v>
      </c>
      <c r="H35" s="89">
        <f t="shared" si="5"/>
        <v>120</v>
      </c>
      <c r="I35" s="102">
        <f t="shared" si="3"/>
        <v>60</v>
      </c>
      <c r="J35" s="81">
        <v>32</v>
      </c>
      <c r="K35" s="81">
        <v>20</v>
      </c>
      <c r="L35" s="81">
        <v>8</v>
      </c>
      <c r="M35" s="81">
        <f t="shared" si="4"/>
        <v>60</v>
      </c>
      <c r="N35" s="99"/>
      <c r="O35" s="99"/>
      <c r="P35" s="99"/>
      <c r="Q35" s="99"/>
      <c r="R35" s="99"/>
      <c r="S35" s="99">
        <f>G35/$S$9</f>
        <v>0.2</v>
      </c>
      <c r="T35" s="99"/>
      <c r="U35" s="99"/>
      <c r="V35" s="44"/>
      <c r="W35" s="44"/>
      <c r="X35" s="44"/>
      <c r="Y35" s="44"/>
      <c r="Z35" s="44"/>
      <c r="AA35" s="44"/>
    </row>
    <row r="36" spans="1:27" s="35" customFormat="1" ht="26.25" customHeight="1">
      <c r="A36" s="85" t="s">
        <v>198</v>
      </c>
      <c r="B36" s="104" t="s">
        <v>107</v>
      </c>
      <c r="C36" s="86">
        <v>6</v>
      </c>
      <c r="D36" s="86"/>
      <c r="E36" s="86"/>
      <c r="F36" s="86"/>
      <c r="G36" s="88">
        <v>3</v>
      </c>
      <c r="H36" s="89">
        <f t="shared" si="5"/>
        <v>90</v>
      </c>
      <c r="I36" s="102">
        <f t="shared" si="3"/>
        <v>36</v>
      </c>
      <c r="J36" s="81">
        <v>12</v>
      </c>
      <c r="K36" s="81">
        <v>12</v>
      </c>
      <c r="L36" s="81">
        <v>12</v>
      </c>
      <c r="M36" s="81">
        <f t="shared" si="4"/>
        <v>54</v>
      </c>
      <c r="N36" s="99"/>
      <c r="O36" s="99"/>
      <c r="P36" s="99"/>
      <c r="Q36" s="99"/>
      <c r="R36" s="99"/>
      <c r="S36" s="99">
        <f>G36/$S$9</f>
        <v>0.15</v>
      </c>
      <c r="T36" s="99"/>
      <c r="U36" s="99"/>
      <c r="V36" s="44"/>
      <c r="W36" s="44"/>
      <c r="X36" s="44"/>
      <c r="Y36" s="44"/>
      <c r="Z36" s="44"/>
      <c r="AA36" s="44"/>
    </row>
    <row r="37" spans="1:27" s="35" customFormat="1">
      <c r="A37" s="86" t="s">
        <v>199</v>
      </c>
      <c r="B37" s="87" t="s">
        <v>118</v>
      </c>
      <c r="C37" s="93">
        <v>5</v>
      </c>
      <c r="D37" s="94" t="s">
        <v>142</v>
      </c>
      <c r="E37" s="95"/>
      <c r="F37" s="93">
        <v>5</v>
      </c>
      <c r="G37" s="96">
        <v>7</v>
      </c>
      <c r="H37" s="97">
        <f>G37*30</f>
        <v>210</v>
      </c>
      <c r="I37" s="89">
        <f>SUM(J37:L37)</f>
        <v>60</v>
      </c>
      <c r="J37" s="89">
        <v>30</v>
      </c>
      <c r="K37" s="89"/>
      <c r="L37" s="89">
        <v>30</v>
      </c>
      <c r="M37" s="86">
        <f>H37-I37</f>
        <v>150</v>
      </c>
      <c r="N37" s="99"/>
      <c r="O37" s="99"/>
      <c r="P37" s="99"/>
      <c r="Q37" s="99"/>
      <c r="R37" s="99">
        <f>G37/$R$9</f>
        <v>0.35</v>
      </c>
      <c r="S37" s="100"/>
      <c r="T37" s="99"/>
      <c r="U37" s="99"/>
      <c r="V37" s="44"/>
      <c r="W37" s="44"/>
      <c r="X37" s="44"/>
      <c r="Y37" s="44"/>
      <c r="Z37" s="44"/>
      <c r="AA37" s="44"/>
    </row>
    <row r="38" spans="1:27" s="35" customFormat="1" ht="18" customHeight="1">
      <c r="A38" s="86" t="s">
        <v>200</v>
      </c>
      <c r="B38" s="87" t="s">
        <v>141</v>
      </c>
      <c r="C38" s="93">
        <v>5</v>
      </c>
      <c r="D38" s="94"/>
      <c r="E38" s="95"/>
      <c r="F38" s="93"/>
      <c r="G38" s="96">
        <v>4</v>
      </c>
      <c r="H38" s="97">
        <f>G38*30</f>
        <v>120</v>
      </c>
      <c r="I38" s="89">
        <f>SUM(J38:L38)</f>
        <v>60</v>
      </c>
      <c r="J38" s="89">
        <v>30</v>
      </c>
      <c r="K38" s="89"/>
      <c r="L38" s="89">
        <v>30</v>
      </c>
      <c r="M38" s="86">
        <f>H38-I38</f>
        <v>60</v>
      </c>
      <c r="N38" s="99"/>
      <c r="O38" s="99"/>
      <c r="P38" s="99"/>
      <c r="Q38" s="99"/>
      <c r="R38" s="99">
        <f>G38/$R$9</f>
        <v>0.2</v>
      </c>
      <c r="S38" s="100"/>
      <c r="T38" s="99"/>
      <c r="U38" s="99"/>
      <c r="V38" s="44"/>
      <c r="W38" s="44"/>
      <c r="X38" s="44"/>
      <c r="Y38" s="44"/>
      <c r="Z38" s="44"/>
      <c r="AA38" s="44"/>
    </row>
    <row r="39" spans="1:27" s="35" customFormat="1" ht="17.100000000000001" customHeight="1">
      <c r="A39" s="85" t="s">
        <v>201</v>
      </c>
      <c r="B39" s="104" t="s">
        <v>108</v>
      </c>
      <c r="C39" s="86">
        <v>7</v>
      </c>
      <c r="D39" s="86"/>
      <c r="E39" s="86"/>
      <c r="F39" s="86"/>
      <c r="G39" s="88">
        <v>4</v>
      </c>
      <c r="H39" s="89">
        <f t="shared" si="5"/>
        <v>120</v>
      </c>
      <c r="I39" s="102">
        <f t="shared" si="3"/>
        <v>60</v>
      </c>
      <c r="J39" s="81">
        <v>30</v>
      </c>
      <c r="K39" s="81"/>
      <c r="L39" s="81">
        <v>30</v>
      </c>
      <c r="M39" s="81">
        <f t="shared" si="4"/>
        <v>60</v>
      </c>
      <c r="N39" s="99"/>
      <c r="O39" s="99"/>
      <c r="P39" s="99"/>
      <c r="Q39" s="99"/>
      <c r="R39" s="99"/>
      <c r="S39" s="99"/>
      <c r="T39" s="99">
        <f>G39/$T$9</f>
        <v>0.18181818181818182</v>
      </c>
      <c r="U39" s="99"/>
      <c r="V39" s="44"/>
      <c r="W39" s="44"/>
      <c r="X39" s="44"/>
      <c r="Y39" s="44"/>
      <c r="Z39" s="44"/>
      <c r="AA39" s="44"/>
    </row>
    <row r="40" spans="1:27" s="35" customFormat="1" ht="17.100000000000001" customHeight="1">
      <c r="A40" s="85" t="s">
        <v>203</v>
      </c>
      <c r="B40" s="104" t="s">
        <v>109</v>
      </c>
      <c r="C40" s="86">
        <v>7</v>
      </c>
      <c r="D40" s="86"/>
      <c r="E40" s="86"/>
      <c r="F40" s="86"/>
      <c r="G40" s="88">
        <v>4</v>
      </c>
      <c r="H40" s="89">
        <f t="shared" si="5"/>
        <v>120</v>
      </c>
      <c r="I40" s="102">
        <f t="shared" si="3"/>
        <v>60</v>
      </c>
      <c r="J40" s="81">
        <v>30</v>
      </c>
      <c r="K40" s="81"/>
      <c r="L40" s="81">
        <v>30</v>
      </c>
      <c r="M40" s="81">
        <f t="shared" si="4"/>
        <v>60</v>
      </c>
      <c r="N40" s="99"/>
      <c r="O40" s="99"/>
      <c r="P40" s="99"/>
      <c r="Q40" s="99"/>
      <c r="R40" s="99"/>
      <c r="S40" s="99"/>
      <c r="T40" s="99">
        <f>G40/$T$9</f>
        <v>0.18181818181818182</v>
      </c>
      <c r="U40" s="99"/>
      <c r="V40" s="44"/>
      <c r="W40" s="44"/>
      <c r="X40" s="44"/>
      <c r="Y40" s="44"/>
      <c r="Z40" s="44"/>
      <c r="AA40" s="44"/>
    </row>
    <row r="41" spans="1:27" s="35" customFormat="1" ht="17.100000000000001" customHeight="1">
      <c r="A41" s="85" t="s">
        <v>202</v>
      </c>
      <c r="B41" s="104" t="s">
        <v>110</v>
      </c>
      <c r="C41" s="86">
        <v>7</v>
      </c>
      <c r="D41" s="86"/>
      <c r="E41" s="86"/>
      <c r="F41" s="86"/>
      <c r="G41" s="88">
        <v>4</v>
      </c>
      <c r="H41" s="89">
        <f t="shared" si="5"/>
        <v>120</v>
      </c>
      <c r="I41" s="102">
        <f t="shared" si="3"/>
        <v>60</v>
      </c>
      <c r="J41" s="81">
        <v>30</v>
      </c>
      <c r="K41" s="81"/>
      <c r="L41" s="81">
        <v>30</v>
      </c>
      <c r="M41" s="81">
        <f t="shared" si="4"/>
        <v>60</v>
      </c>
      <c r="N41" s="99"/>
      <c r="O41" s="99"/>
      <c r="P41" s="99"/>
      <c r="Q41" s="99"/>
      <c r="R41" s="99"/>
      <c r="S41" s="99"/>
      <c r="T41" s="99">
        <f>G41/$T$9</f>
        <v>0.18181818181818182</v>
      </c>
      <c r="U41" s="99"/>
      <c r="V41" s="44"/>
      <c r="W41" s="44"/>
      <c r="X41" s="44"/>
      <c r="Y41" s="44"/>
      <c r="Z41" s="44"/>
      <c r="AA41" s="44"/>
    </row>
    <row r="42" spans="1:27" s="35" customFormat="1">
      <c r="A42" s="238" t="s">
        <v>111</v>
      </c>
      <c r="B42" s="238"/>
      <c r="C42" s="86"/>
      <c r="D42" s="86" t="s">
        <v>123</v>
      </c>
      <c r="E42" s="86"/>
      <c r="F42" s="86"/>
      <c r="G42" s="88">
        <v>3</v>
      </c>
      <c r="H42" s="89">
        <f t="shared" si="5"/>
        <v>90</v>
      </c>
      <c r="I42" s="102">
        <f t="shared" si="3"/>
        <v>0</v>
      </c>
      <c r="J42" s="81"/>
      <c r="K42" s="81"/>
      <c r="L42" s="81"/>
      <c r="M42" s="81">
        <f t="shared" si="4"/>
        <v>90</v>
      </c>
      <c r="N42" s="99">
        <f>G42/N9</f>
        <v>0.15</v>
      </c>
      <c r="O42" s="99"/>
      <c r="P42" s="99"/>
      <c r="Q42" s="99"/>
      <c r="R42" s="99"/>
      <c r="S42" s="99"/>
      <c r="T42" s="99"/>
      <c r="U42" s="99"/>
      <c r="V42" s="44"/>
      <c r="W42" s="44"/>
      <c r="X42" s="44"/>
      <c r="Y42" s="44"/>
      <c r="Z42" s="44"/>
      <c r="AA42" s="44"/>
    </row>
    <row r="43" spans="1:27" s="35" customFormat="1">
      <c r="A43" s="235" t="s">
        <v>113</v>
      </c>
      <c r="B43" s="236"/>
      <c r="C43" s="86"/>
      <c r="D43" s="86" t="s">
        <v>102</v>
      </c>
      <c r="E43" s="86"/>
      <c r="F43" s="86"/>
      <c r="G43" s="88">
        <v>4.5</v>
      </c>
      <c r="H43" s="89">
        <f>G43*30</f>
        <v>135</v>
      </c>
      <c r="I43" s="102"/>
      <c r="J43" s="81"/>
      <c r="K43" s="81"/>
      <c r="L43" s="81"/>
      <c r="M43" s="81">
        <f t="shared" si="4"/>
        <v>135</v>
      </c>
      <c r="N43" s="99"/>
      <c r="O43" s="99"/>
      <c r="P43" s="99"/>
      <c r="Q43" s="99">
        <f>G43/Q9</f>
        <v>0.22500000000000001</v>
      </c>
      <c r="R43" s="99"/>
      <c r="S43" s="99"/>
      <c r="T43" s="99"/>
      <c r="U43" s="99"/>
      <c r="V43" s="44"/>
      <c r="W43" s="44"/>
      <c r="X43" s="44"/>
      <c r="Y43" s="44"/>
      <c r="Z43" s="44"/>
      <c r="AA43" s="44"/>
    </row>
    <row r="44" spans="1:27" s="35" customFormat="1" ht="17.100000000000001" customHeight="1">
      <c r="A44" s="235" t="s">
        <v>114</v>
      </c>
      <c r="B44" s="236"/>
      <c r="C44" s="86"/>
      <c r="D44" s="86" t="s">
        <v>115</v>
      </c>
      <c r="E44" s="86"/>
      <c r="F44" s="86"/>
      <c r="G44" s="88">
        <v>6</v>
      </c>
      <c r="H44" s="89">
        <f>G44*30</f>
        <v>180</v>
      </c>
      <c r="I44" s="102">
        <f>SUM(J44:L44)</f>
        <v>0</v>
      </c>
      <c r="J44" s="81"/>
      <c r="K44" s="81"/>
      <c r="L44" s="81"/>
      <c r="M44" s="81">
        <f t="shared" si="4"/>
        <v>180</v>
      </c>
      <c r="N44" s="99"/>
      <c r="O44" s="99"/>
      <c r="P44" s="99"/>
      <c r="Q44" s="99"/>
      <c r="R44" s="99"/>
      <c r="S44" s="99"/>
      <c r="T44" s="99"/>
      <c r="U44" s="99">
        <f>G44/U9</f>
        <v>0.33333333333333331</v>
      </c>
      <c r="V44" s="44"/>
      <c r="W44" s="44"/>
      <c r="X44" s="44"/>
      <c r="Y44" s="44"/>
      <c r="Z44" s="44"/>
      <c r="AA44" s="44"/>
    </row>
    <row r="45" spans="1:27" s="35" customFormat="1">
      <c r="A45" s="237" t="s">
        <v>116</v>
      </c>
      <c r="B45" s="236"/>
      <c r="C45" s="86"/>
      <c r="D45" s="86"/>
      <c r="E45" s="86"/>
      <c r="F45" s="86"/>
      <c r="G45" s="88">
        <v>21</v>
      </c>
      <c r="H45" s="89">
        <f t="shared" si="5"/>
        <v>630</v>
      </c>
      <c r="I45" s="102">
        <f>SUM(J45:L45)</f>
        <v>0</v>
      </c>
      <c r="J45" s="81"/>
      <c r="K45" s="81"/>
      <c r="L45" s="81"/>
      <c r="M45" s="81">
        <f t="shared" si="4"/>
        <v>630</v>
      </c>
      <c r="N45" s="99"/>
      <c r="O45" s="99"/>
      <c r="P45" s="99"/>
      <c r="Q45" s="99"/>
      <c r="R45" s="99"/>
      <c r="S45" s="99"/>
      <c r="T45" s="99"/>
      <c r="U45" s="99">
        <f>G45/U9</f>
        <v>1.1666666666666667</v>
      </c>
      <c r="V45" s="44"/>
      <c r="W45" s="44"/>
      <c r="X45" s="44"/>
      <c r="Y45" s="44"/>
      <c r="Z45" s="44"/>
      <c r="AA45" s="44"/>
    </row>
    <row r="46" spans="1:27" s="35" customFormat="1" ht="18" customHeight="1">
      <c r="A46" s="85"/>
      <c r="B46" s="106" t="s">
        <v>89</v>
      </c>
      <c r="C46" s="107">
        <v>19</v>
      </c>
      <c r="D46" s="107">
        <v>19</v>
      </c>
      <c r="E46" s="107"/>
      <c r="F46" s="107">
        <v>1</v>
      </c>
      <c r="G46" s="107">
        <f t="shared" ref="G46:U46" si="13">SUM(G13:G19,G21:G45)</f>
        <v>160.5</v>
      </c>
      <c r="H46" s="107">
        <f t="shared" si="13"/>
        <v>4815</v>
      </c>
      <c r="I46" s="107">
        <f t="shared" si="13"/>
        <v>1670</v>
      </c>
      <c r="J46" s="107">
        <f t="shared" si="13"/>
        <v>836</v>
      </c>
      <c r="K46" s="107">
        <f t="shared" si="13"/>
        <v>120</v>
      </c>
      <c r="L46" s="107">
        <f t="shared" si="13"/>
        <v>714</v>
      </c>
      <c r="M46" s="107">
        <f t="shared" si="13"/>
        <v>3145</v>
      </c>
      <c r="N46" s="108">
        <f t="shared" si="13"/>
        <v>1.1249999999999998</v>
      </c>
      <c r="O46" s="108">
        <f t="shared" si="13"/>
        <v>0.75</v>
      </c>
      <c r="P46" s="108">
        <f t="shared" si="13"/>
        <v>1.3499999999999999</v>
      </c>
      <c r="Q46" s="108">
        <f t="shared" si="13"/>
        <v>0.79999999999999993</v>
      </c>
      <c r="R46" s="108">
        <f t="shared" si="13"/>
        <v>1.4999999999999998</v>
      </c>
      <c r="S46" s="108">
        <f t="shared" si="13"/>
        <v>0.55000000000000004</v>
      </c>
      <c r="T46" s="108">
        <f t="shared" si="13"/>
        <v>0.54545454545454541</v>
      </c>
      <c r="U46" s="108">
        <f t="shared" si="13"/>
        <v>1.5</v>
      </c>
      <c r="V46" s="40"/>
    </row>
    <row r="47" spans="1:27" s="35" customFormat="1">
      <c r="A47" s="109"/>
      <c r="B47" s="228" t="s">
        <v>46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45"/>
      <c r="W47" s="46"/>
    </row>
    <row r="48" spans="1:27" s="35" customFormat="1">
      <c r="A48" s="85"/>
      <c r="B48" s="229" t="s">
        <v>87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43"/>
    </row>
    <row r="49" spans="1:27" s="35" customFormat="1" ht="22.5" customHeight="1">
      <c r="A49" s="86" t="s">
        <v>204</v>
      </c>
      <c r="B49" s="87" t="s">
        <v>122</v>
      </c>
      <c r="C49" s="93"/>
      <c r="D49" s="94" t="s">
        <v>123</v>
      </c>
      <c r="E49" s="95"/>
      <c r="F49" s="93"/>
      <c r="G49" s="96">
        <v>3</v>
      </c>
      <c r="H49" s="97">
        <f>G49*30</f>
        <v>90</v>
      </c>
      <c r="I49" s="89">
        <f>SUM(J49:L49)</f>
        <v>44</v>
      </c>
      <c r="J49" s="89">
        <v>44</v>
      </c>
      <c r="K49" s="89"/>
      <c r="L49" s="89"/>
      <c r="M49" s="86">
        <f>H49-I49</f>
        <v>46</v>
      </c>
      <c r="N49" s="99">
        <f>G49/N9</f>
        <v>0.15</v>
      </c>
      <c r="O49" s="99"/>
      <c r="P49" s="99"/>
      <c r="Q49" s="99"/>
      <c r="R49" s="99"/>
      <c r="S49" s="100"/>
      <c r="T49" s="99"/>
      <c r="U49" s="99"/>
      <c r="V49" s="44"/>
      <c r="W49" s="44"/>
      <c r="X49" s="44"/>
      <c r="Y49" s="44"/>
      <c r="Z49" s="44"/>
      <c r="AA49" s="44"/>
    </row>
    <row r="50" spans="1:27" s="35" customFormat="1" ht="29.25" customHeight="1">
      <c r="A50" s="86" t="s">
        <v>205</v>
      </c>
      <c r="B50" s="87" t="s">
        <v>124</v>
      </c>
      <c r="C50" s="93"/>
      <c r="D50" s="94">
        <v>2</v>
      </c>
      <c r="E50" s="95"/>
      <c r="F50" s="93"/>
      <c r="G50" s="96">
        <v>3</v>
      </c>
      <c r="H50" s="97">
        <f>G50*30</f>
        <v>90</v>
      </c>
      <c r="I50" s="89">
        <f>SUM(J50:L50)</f>
        <v>40</v>
      </c>
      <c r="J50" s="89">
        <v>20</v>
      </c>
      <c r="K50" s="89"/>
      <c r="L50" s="89">
        <v>20</v>
      </c>
      <c r="M50" s="86">
        <f>H50-I50</f>
        <v>50</v>
      </c>
      <c r="N50" s="99"/>
      <c r="O50" s="99">
        <f>G50/O9</f>
        <v>0.15</v>
      </c>
      <c r="P50" s="99"/>
      <c r="Q50" s="99"/>
      <c r="R50" s="99"/>
      <c r="S50" s="100"/>
      <c r="T50" s="99"/>
      <c r="U50" s="99"/>
      <c r="V50" s="44"/>
      <c r="W50" s="44"/>
      <c r="X50" s="44"/>
      <c r="Y50" s="44"/>
      <c r="Z50" s="44"/>
      <c r="AA50" s="44"/>
    </row>
    <row r="51" spans="1:27" s="35" customFormat="1" ht="33" customHeight="1">
      <c r="A51" s="85" t="s">
        <v>206</v>
      </c>
      <c r="B51" s="87" t="s">
        <v>144</v>
      </c>
      <c r="C51" s="86">
        <v>2</v>
      </c>
      <c r="D51" s="84">
        <v>1</v>
      </c>
      <c r="E51" s="84"/>
      <c r="F51" s="86"/>
      <c r="G51" s="88">
        <v>9</v>
      </c>
      <c r="H51" s="89">
        <f>G51*30</f>
        <v>270</v>
      </c>
      <c r="I51" s="89">
        <f>SUM(J51:L51)</f>
        <v>92</v>
      </c>
      <c r="J51" s="89">
        <v>28</v>
      </c>
      <c r="K51" s="89">
        <v>64</v>
      </c>
      <c r="L51" s="110"/>
      <c r="M51" s="86">
        <f>H51-I51</f>
        <v>178</v>
      </c>
      <c r="N51" s="99">
        <f>4.5/N9</f>
        <v>0.22500000000000001</v>
      </c>
      <c r="O51" s="99">
        <f>4.5/O9</f>
        <v>0.22500000000000001</v>
      </c>
      <c r="P51" s="99"/>
      <c r="Q51" s="99"/>
      <c r="R51" s="99"/>
      <c r="S51" s="99"/>
      <c r="T51" s="99"/>
      <c r="U51" s="99"/>
      <c r="V51" s="44"/>
      <c r="W51" s="44"/>
      <c r="X51" s="44"/>
      <c r="Y51" s="44"/>
      <c r="Z51" s="44"/>
      <c r="AA51" s="44"/>
    </row>
    <row r="52" spans="1:27" s="35" customFormat="1" ht="17.100000000000001" customHeight="1">
      <c r="A52" s="86" t="s">
        <v>207</v>
      </c>
      <c r="B52" s="87" t="s">
        <v>145</v>
      </c>
      <c r="C52" s="93"/>
      <c r="D52" s="94">
        <v>4</v>
      </c>
      <c r="E52" s="95"/>
      <c r="F52" s="93"/>
      <c r="G52" s="96">
        <v>3</v>
      </c>
      <c r="H52" s="97">
        <f>G52*30</f>
        <v>90</v>
      </c>
      <c r="I52" s="89">
        <f>SUM(J52:L52)</f>
        <v>30</v>
      </c>
      <c r="J52" s="89">
        <v>14</v>
      </c>
      <c r="K52" s="89"/>
      <c r="L52" s="89">
        <v>16</v>
      </c>
      <c r="M52" s="86">
        <f>H52-I52</f>
        <v>60</v>
      </c>
      <c r="N52" s="99"/>
      <c r="O52" s="99"/>
      <c r="P52" s="99"/>
      <c r="Q52" s="99">
        <f>G52/Q9</f>
        <v>0.15</v>
      </c>
      <c r="R52" s="99"/>
      <c r="S52" s="100"/>
      <c r="T52" s="99"/>
      <c r="U52" s="99"/>
      <c r="V52" s="44"/>
      <c r="W52" s="44"/>
      <c r="X52" s="44"/>
      <c r="Y52" s="44"/>
      <c r="Z52" s="44"/>
      <c r="AA52" s="44"/>
    </row>
    <row r="53" spans="1:27" s="35" customFormat="1" ht="27.75" customHeight="1">
      <c r="A53" s="86" t="s">
        <v>208</v>
      </c>
      <c r="B53" s="87" t="s">
        <v>125</v>
      </c>
      <c r="C53" s="93"/>
      <c r="D53" s="94">
        <v>3</v>
      </c>
      <c r="E53" s="95"/>
      <c r="F53" s="93"/>
      <c r="G53" s="96">
        <v>3</v>
      </c>
      <c r="H53" s="97">
        <f>G53*30</f>
        <v>90</v>
      </c>
      <c r="I53" s="89">
        <f>SUM(J53:L53)</f>
        <v>30</v>
      </c>
      <c r="J53" s="89">
        <v>14</v>
      </c>
      <c r="K53" s="89"/>
      <c r="L53" s="89">
        <v>16</v>
      </c>
      <c r="M53" s="86">
        <f>H53-I53</f>
        <v>60</v>
      </c>
      <c r="N53" s="99"/>
      <c r="O53" s="99"/>
      <c r="P53" s="99">
        <f>G53/P9</f>
        <v>0.15</v>
      </c>
      <c r="Q53" s="99"/>
      <c r="R53" s="99"/>
      <c r="S53" s="100"/>
      <c r="T53" s="99"/>
      <c r="U53" s="99"/>
      <c r="V53" s="44"/>
      <c r="W53" s="44"/>
      <c r="X53" s="44"/>
      <c r="Y53" s="44"/>
      <c r="Z53" s="44"/>
      <c r="AA53" s="44"/>
    </row>
    <row r="54" spans="1:27" s="35" customFormat="1">
      <c r="A54" s="111"/>
      <c r="B54" s="230" t="s">
        <v>88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43"/>
    </row>
    <row r="55" spans="1:27" s="35" customFormat="1" ht="29.25" customHeight="1">
      <c r="A55" s="86" t="s">
        <v>209</v>
      </c>
      <c r="B55" s="87" t="s">
        <v>133</v>
      </c>
      <c r="C55" s="93"/>
      <c r="D55" s="94">
        <v>2</v>
      </c>
      <c r="E55" s="95"/>
      <c r="F55" s="93"/>
      <c r="G55" s="96">
        <v>4</v>
      </c>
      <c r="H55" s="97">
        <f t="shared" ref="H55:H61" si="14">G55*30</f>
        <v>120</v>
      </c>
      <c r="I55" s="89">
        <f t="shared" ref="I55:I60" si="15">SUM(J55:L55)</f>
        <v>40</v>
      </c>
      <c r="J55" s="89">
        <v>20</v>
      </c>
      <c r="K55" s="89"/>
      <c r="L55" s="89">
        <v>20</v>
      </c>
      <c r="M55" s="86">
        <f t="shared" ref="M55:M60" si="16">H55-I55</f>
        <v>80</v>
      </c>
      <c r="N55" s="99"/>
      <c r="O55" s="99">
        <f>G55/O9</f>
        <v>0.2</v>
      </c>
      <c r="P55" s="99"/>
      <c r="Q55" s="99"/>
      <c r="R55" s="99"/>
      <c r="S55" s="100"/>
      <c r="T55" s="99"/>
      <c r="U55" s="99"/>
      <c r="V55" s="44"/>
      <c r="W55" s="44"/>
      <c r="X55" s="44"/>
      <c r="Y55" s="44"/>
      <c r="Z55" s="44"/>
      <c r="AA55" s="44"/>
    </row>
    <row r="56" spans="1:27" s="35" customFormat="1" ht="29.25" customHeight="1">
      <c r="A56" s="86" t="s">
        <v>210</v>
      </c>
      <c r="B56" s="87" t="s">
        <v>135</v>
      </c>
      <c r="C56" s="93"/>
      <c r="D56" s="94" t="s">
        <v>112</v>
      </c>
      <c r="E56" s="95"/>
      <c r="F56" s="93"/>
      <c r="G56" s="96">
        <v>3.5</v>
      </c>
      <c r="H56" s="97">
        <f t="shared" si="14"/>
        <v>105</v>
      </c>
      <c r="I56" s="89">
        <f t="shared" si="15"/>
        <v>52</v>
      </c>
      <c r="J56" s="89">
        <v>28</v>
      </c>
      <c r="K56" s="89">
        <v>24</v>
      </c>
      <c r="L56" s="89"/>
      <c r="M56" s="86">
        <f t="shared" si="16"/>
        <v>53</v>
      </c>
      <c r="N56" s="99"/>
      <c r="O56" s="99">
        <f>G56/O9</f>
        <v>0.17499999999999999</v>
      </c>
      <c r="P56" s="99"/>
      <c r="Q56" s="99"/>
      <c r="R56" s="99"/>
      <c r="S56" s="100"/>
      <c r="T56" s="99"/>
      <c r="U56" s="99"/>
      <c r="V56" s="44"/>
      <c r="W56" s="44"/>
      <c r="X56" s="44"/>
      <c r="Y56" s="44"/>
      <c r="Z56" s="44"/>
      <c r="AA56" s="44"/>
    </row>
    <row r="57" spans="1:27" s="35" customFormat="1" ht="18" customHeight="1">
      <c r="A57" s="86" t="s">
        <v>211</v>
      </c>
      <c r="B57" s="87" t="s">
        <v>150</v>
      </c>
      <c r="C57" s="93"/>
      <c r="D57" s="94">
        <v>4</v>
      </c>
      <c r="E57" s="95"/>
      <c r="F57" s="93"/>
      <c r="G57" s="96">
        <v>4.5</v>
      </c>
      <c r="H57" s="97">
        <f t="shared" si="14"/>
        <v>135</v>
      </c>
      <c r="I57" s="89">
        <f t="shared" si="15"/>
        <v>66</v>
      </c>
      <c r="J57" s="89">
        <v>32</v>
      </c>
      <c r="K57" s="89"/>
      <c r="L57" s="89">
        <v>34</v>
      </c>
      <c r="M57" s="86">
        <f t="shared" si="16"/>
        <v>69</v>
      </c>
      <c r="N57" s="99"/>
      <c r="O57" s="99"/>
      <c r="P57" s="99"/>
      <c r="Q57" s="99">
        <f>G57/$Q$9</f>
        <v>0.22500000000000001</v>
      </c>
      <c r="R57" s="99"/>
      <c r="S57" s="100"/>
      <c r="T57" s="99"/>
      <c r="U57" s="99"/>
      <c r="V57" s="44"/>
      <c r="W57" s="44"/>
      <c r="X57" s="44"/>
      <c r="Y57" s="44"/>
      <c r="Z57" s="44"/>
      <c r="AA57" s="44"/>
    </row>
    <row r="58" spans="1:27" s="35" customFormat="1" ht="27" customHeight="1">
      <c r="A58" s="86" t="s">
        <v>212</v>
      </c>
      <c r="B58" s="87" t="s">
        <v>147</v>
      </c>
      <c r="C58" s="93">
        <v>4</v>
      </c>
      <c r="D58" s="94"/>
      <c r="E58" s="95"/>
      <c r="F58" s="93"/>
      <c r="G58" s="96">
        <v>3.5</v>
      </c>
      <c r="H58" s="97">
        <f t="shared" si="14"/>
        <v>105</v>
      </c>
      <c r="I58" s="89">
        <f t="shared" si="15"/>
        <v>52</v>
      </c>
      <c r="J58" s="89">
        <v>26</v>
      </c>
      <c r="K58" s="89"/>
      <c r="L58" s="89">
        <v>26</v>
      </c>
      <c r="M58" s="86">
        <f t="shared" si="16"/>
        <v>53</v>
      </c>
      <c r="N58" s="99"/>
      <c r="O58" s="99"/>
      <c r="P58" s="99"/>
      <c r="Q58" s="99">
        <f>G58/$Q$9</f>
        <v>0.17499999999999999</v>
      </c>
      <c r="R58" s="99"/>
      <c r="S58" s="100"/>
      <c r="T58" s="99"/>
      <c r="U58" s="99"/>
      <c r="V58" s="44"/>
      <c r="W58" s="44"/>
      <c r="X58" s="44"/>
      <c r="Y58" s="44"/>
      <c r="Z58" s="44"/>
      <c r="AA58" s="44"/>
    </row>
    <row r="59" spans="1:27" s="35" customFormat="1" ht="30" customHeight="1">
      <c r="A59" s="86" t="s">
        <v>213</v>
      </c>
      <c r="B59" s="101" t="s">
        <v>126</v>
      </c>
      <c r="C59" s="93">
        <v>4</v>
      </c>
      <c r="D59" s="94"/>
      <c r="E59" s="95"/>
      <c r="F59" s="93"/>
      <c r="G59" s="96">
        <v>3</v>
      </c>
      <c r="H59" s="97">
        <f t="shared" si="14"/>
        <v>90</v>
      </c>
      <c r="I59" s="89">
        <f t="shared" si="15"/>
        <v>44</v>
      </c>
      <c r="J59" s="89">
        <v>20</v>
      </c>
      <c r="K59" s="89"/>
      <c r="L59" s="89">
        <v>24</v>
      </c>
      <c r="M59" s="86">
        <f t="shared" si="16"/>
        <v>46</v>
      </c>
      <c r="N59" s="99"/>
      <c r="O59" s="99"/>
      <c r="P59" s="99"/>
      <c r="Q59" s="99">
        <f>G59/$Q$9</f>
        <v>0.15</v>
      </c>
      <c r="R59" s="99"/>
      <c r="S59" s="99"/>
      <c r="T59" s="99"/>
      <c r="U59" s="99"/>
      <c r="V59" s="44"/>
      <c r="W59" s="44"/>
      <c r="X59" s="44"/>
      <c r="Y59" s="44"/>
      <c r="Z59" s="44"/>
      <c r="AA59" s="44"/>
    </row>
    <row r="60" spans="1:27" s="35" customFormat="1" ht="42" customHeight="1">
      <c r="A60" s="86" t="s">
        <v>214</v>
      </c>
      <c r="B60" s="101" t="s">
        <v>151</v>
      </c>
      <c r="C60" s="97">
        <v>6</v>
      </c>
      <c r="D60" s="94"/>
      <c r="E60" s="112"/>
      <c r="F60" s="94"/>
      <c r="G60" s="96">
        <v>3.5</v>
      </c>
      <c r="H60" s="97">
        <f t="shared" si="14"/>
        <v>105</v>
      </c>
      <c r="I60" s="89">
        <f t="shared" si="15"/>
        <v>52</v>
      </c>
      <c r="J60" s="89">
        <v>26</v>
      </c>
      <c r="K60" s="89"/>
      <c r="L60" s="89">
        <v>26</v>
      </c>
      <c r="M60" s="86">
        <f t="shared" si="16"/>
        <v>53</v>
      </c>
      <c r="N60" s="99"/>
      <c r="O60" s="99"/>
      <c r="P60" s="99"/>
      <c r="Q60" s="99"/>
      <c r="R60" s="99"/>
      <c r="S60" s="113">
        <f t="shared" ref="S60:S61" si="17">G60/$S$9</f>
        <v>0.17499999999999999</v>
      </c>
      <c r="T60" s="99"/>
      <c r="U60" s="99"/>
      <c r="V60" s="44"/>
      <c r="W60" s="44"/>
      <c r="X60" s="44"/>
      <c r="Y60" s="44"/>
      <c r="Z60" s="44"/>
      <c r="AA60" s="44"/>
    </row>
    <row r="61" spans="1:27" s="35" customFormat="1" ht="21" customHeight="1">
      <c r="A61" s="86" t="s">
        <v>215</v>
      </c>
      <c r="B61" s="87" t="s">
        <v>152</v>
      </c>
      <c r="C61" s="93">
        <v>6</v>
      </c>
      <c r="D61" s="94"/>
      <c r="E61" s="95"/>
      <c r="F61" s="93"/>
      <c r="G61" s="96">
        <v>4</v>
      </c>
      <c r="H61" s="97">
        <f t="shared" si="14"/>
        <v>120</v>
      </c>
      <c r="I61" s="89">
        <f t="shared" ref="I61:I70" si="18">SUM(J61:L61)</f>
        <v>60</v>
      </c>
      <c r="J61" s="89">
        <v>30</v>
      </c>
      <c r="K61" s="89"/>
      <c r="L61" s="89">
        <v>30</v>
      </c>
      <c r="M61" s="86">
        <f t="shared" ref="M61:M70" si="19">H61-I61</f>
        <v>60</v>
      </c>
      <c r="N61" s="99"/>
      <c r="O61" s="99"/>
      <c r="P61" s="99"/>
      <c r="Q61" s="99"/>
      <c r="R61" s="99"/>
      <c r="S61" s="113">
        <f t="shared" si="17"/>
        <v>0.2</v>
      </c>
      <c r="T61" s="99"/>
      <c r="U61" s="99"/>
      <c r="V61" s="44"/>
      <c r="W61" s="44"/>
      <c r="X61" s="44"/>
      <c r="Y61" s="44"/>
      <c r="Z61" s="44"/>
      <c r="AA61" s="44"/>
    </row>
    <row r="62" spans="1:27" s="35" customFormat="1" ht="27.75" customHeight="1">
      <c r="A62" s="86" t="s">
        <v>216</v>
      </c>
      <c r="B62" s="87" t="s">
        <v>153</v>
      </c>
      <c r="C62" s="93"/>
      <c r="D62" s="94">
        <v>6</v>
      </c>
      <c r="E62" s="95"/>
      <c r="F62" s="93"/>
      <c r="G62" s="96">
        <v>4</v>
      </c>
      <c r="H62" s="97">
        <f t="shared" ref="H62:H70" si="20">G62*30</f>
        <v>120</v>
      </c>
      <c r="I62" s="89">
        <f t="shared" si="18"/>
        <v>60</v>
      </c>
      <c r="J62" s="89">
        <v>30</v>
      </c>
      <c r="K62" s="89"/>
      <c r="L62" s="89">
        <v>30</v>
      </c>
      <c r="M62" s="86">
        <f t="shared" si="19"/>
        <v>60</v>
      </c>
      <c r="N62" s="99"/>
      <c r="O62" s="99"/>
      <c r="P62" s="99"/>
      <c r="Q62" s="99"/>
      <c r="R62" s="99"/>
      <c r="S62" s="113">
        <f>G62/$S$9</f>
        <v>0.2</v>
      </c>
      <c r="T62" s="99"/>
      <c r="U62" s="99"/>
      <c r="V62" s="44"/>
      <c r="W62" s="44"/>
      <c r="X62" s="44"/>
      <c r="Y62" s="44"/>
      <c r="Z62" s="44"/>
      <c r="AA62" s="44"/>
    </row>
    <row r="63" spans="1:27" s="35" customFormat="1" ht="27.75" customHeight="1">
      <c r="A63" s="86" t="s">
        <v>217</v>
      </c>
      <c r="B63" s="87" t="s">
        <v>154</v>
      </c>
      <c r="C63" s="93">
        <v>6</v>
      </c>
      <c r="D63" s="94"/>
      <c r="E63" s="95"/>
      <c r="F63" s="93"/>
      <c r="G63" s="96">
        <v>4.5</v>
      </c>
      <c r="H63" s="97">
        <f t="shared" si="20"/>
        <v>135</v>
      </c>
      <c r="I63" s="89">
        <f t="shared" si="18"/>
        <v>66</v>
      </c>
      <c r="J63" s="89">
        <v>34</v>
      </c>
      <c r="K63" s="89"/>
      <c r="L63" s="89">
        <v>32</v>
      </c>
      <c r="M63" s="86">
        <f t="shared" si="19"/>
        <v>69</v>
      </c>
      <c r="N63" s="99"/>
      <c r="O63" s="99"/>
      <c r="P63" s="99"/>
      <c r="Q63" s="99"/>
      <c r="R63" s="99"/>
      <c r="S63" s="113">
        <f>G63/$S$9</f>
        <v>0.22500000000000001</v>
      </c>
      <c r="T63" s="99"/>
      <c r="U63" s="99"/>
      <c r="V63" s="44"/>
      <c r="W63" s="44"/>
      <c r="X63" s="44"/>
      <c r="Y63" s="44"/>
      <c r="Z63" s="44"/>
      <c r="AA63" s="44"/>
    </row>
    <row r="64" spans="1:27" s="35" customFormat="1" ht="18" customHeight="1">
      <c r="A64" s="86" t="s">
        <v>218</v>
      </c>
      <c r="B64" s="87" t="s">
        <v>138</v>
      </c>
      <c r="C64" s="93"/>
      <c r="D64" s="94">
        <v>6</v>
      </c>
      <c r="E64" s="95"/>
      <c r="F64" s="93"/>
      <c r="G64" s="96">
        <v>3</v>
      </c>
      <c r="H64" s="97">
        <f t="shared" ref="H64:H69" si="21">G64*30</f>
        <v>90</v>
      </c>
      <c r="I64" s="89">
        <f>SUM(J64:L64)</f>
        <v>30</v>
      </c>
      <c r="J64" s="89">
        <v>14</v>
      </c>
      <c r="K64" s="89"/>
      <c r="L64" s="89">
        <v>16</v>
      </c>
      <c r="M64" s="86">
        <f>H64-I64</f>
        <v>60</v>
      </c>
      <c r="N64" s="99"/>
      <c r="O64" s="99"/>
      <c r="P64" s="99"/>
      <c r="Q64" s="99"/>
      <c r="R64" s="99"/>
      <c r="S64" s="113">
        <f>G64/$S$9</f>
        <v>0.15</v>
      </c>
      <c r="T64" s="99"/>
      <c r="U64" s="99"/>
      <c r="V64" s="44"/>
      <c r="W64" s="44"/>
      <c r="X64" s="44"/>
      <c r="Y64" s="44"/>
      <c r="Z64" s="44"/>
      <c r="AA64" s="44"/>
    </row>
    <row r="65" spans="1:27" s="35" customFormat="1" ht="29.25" customHeight="1">
      <c r="A65" s="86" t="s">
        <v>219</v>
      </c>
      <c r="B65" s="87" t="s">
        <v>146</v>
      </c>
      <c r="C65" s="93">
        <v>7</v>
      </c>
      <c r="D65" s="94"/>
      <c r="E65" s="95"/>
      <c r="F65" s="93"/>
      <c r="G65" s="96">
        <v>4</v>
      </c>
      <c r="H65" s="97">
        <f t="shared" si="21"/>
        <v>120</v>
      </c>
      <c r="I65" s="89">
        <f>SUM(J65:L65)</f>
        <v>60</v>
      </c>
      <c r="J65" s="89">
        <v>28</v>
      </c>
      <c r="K65" s="89">
        <v>32</v>
      </c>
      <c r="L65" s="89"/>
      <c r="M65" s="86">
        <f>H65-I65</f>
        <v>60</v>
      </c>
      <c r="N65" s="99"/>
      <c r="O65" s="99"/>
      <c r="P65" s="99"/>
      <c r="Q65" s="99"/>
      <c r="R65" s="99"/>
      <c r="S65" s="100"/>
      <c r="T65" s="99">
        <f>G65/$T$9</f>
        <v>0.18181818181818182</v>
      </c>
      <c r="U65" s="99"/>
      <c r="V65" s="44"/>
      <c r="W65" s="44"/>
      <c r="X65" s="44"/>
      <c r="Y65" s="44"/>
      <c r="Z65" s="44"/>
      <c r="AA65" s="44"/>
    </row>
    <row r="66" spans="1:27" s="35" customFormat="1" ht="31.5" customHeight="1">
      <c r="A66" s="86" t="s">
        <v>220</v>
      </c>
      <c r="B66" s="87" t="s">
        <v>155</v>
      </c>
      <c r="C66" s="93"/>
      <c r="D66" s="94">
        <v>7</v>
      </c>
      <c r="E66" s="95"/>
      <c r="F66" s="93"/>
      <c r="G66" s="96">
        <v>3</v>
      </c>
      <c r="H66" s="97">
        <f t="shared" si="21"/>
        <v>90</v>
      </c>
      <c r="I66" s="89">
        <f>SUM(J66:L66)</f>
        <v>44</v>
      </c>
      <c r="J66" s="89">
        <v>22</v>
      </c>
      <c r="K66" s="89"/>
      <c r="L66" s="89">
        <v>22</v>
      </c>
      <c r="M66" s="86">
        <f>H66-I66</f>
        <v>46</v>
      </c>
      <c r="N66" s="99"/>
      <c r="O66" s="99"/>
      <c r="P66" s="99"/>
      <c r="Q66" s="99"/>
      <c r="R66" s="99"/>
      <c r="S66" s="100"/>
      <c r="T66" s="99">
        <f>G66/$T$9</f>
        <v>0.13636363636363635</v>
      </c>
      <c r="U66" s="99"/>
      <c r="V66" s="44"/>
      <c r="W66" s="44"/>
      <c r="X66" s="44"/>
      <c r="Y66" s="44"/>
      <c r="Z66" s="44"/>
      <c r="AA66" s="44"/>
    </row>
    <row r="67" spans="1:27" s="35" customFormat="1" ht="36" customHeight="1">
      <c r="A67" s="85" t="s">
        <v>221</v>
      </c>
      <c r="B67" s="101" t="s">
        <v>157</v>
      </c>
      <c r="C67" s="86"/>
      <c r="D67" s="86">
        <v>7</v>
      </c>
      <c r="E67" s="86"/>
      <c r="F67" s="114"/>
      <c r="G67" s="88">
        <v>4</v>
      </c>
      <c r="H67" s="86">
        <f t="shared" si="21"/>
        <v>120</v>
      </c>
      <c r="I67" s="89">
        <f>SUM(J67:L67)</f>
        <v>60</v>
      </c>
      <c r="J67" s="89">
        <v>30</v>
      </c>
      <c r="K67" s="89"/>
      <c r="L67" s="89">
        <v>30</v>
      </c>
      <c r="M67" s="86">
        <f>H67-I67</f>
        <v>60</v>
      </c>
      <c r="N67" s="99"/>
      <c r="O67" s="99"/>
      <c r="P67" s="99"/>
      <c r="Q67" s="99"/>
      <c r="R67" s="99"/>
      <c r="S67" s="99"/>
      <c r="T67" s="99">
        <f t="shared" ref="T67:T70" si="22">G67/$T$9</f>
        <v>0.18181818181818182</v>
      </c>
      <c r="U67" s="99"/>
      <c r="V67" s="44"/>
      <c r="W67" s="44"/>
      <c r="X67" s="44"/>
      <c r="Y67" s="44"/>
      <c r="Z67" s="44"/>
      <c r="AA67" s="44"/>
    </row>
    <row r="68" spans="1:27" s="35" customFormat="1" ht="29.25" customHeight="1">
      <c r="A68" s="86" t="s">
        <v>222</v>
      </c>
      <c r="B68" s="87" t="s">
        <v>156</v>
      </c>
      <c r="C68" s="93"/>
      <c r="D68" s="94">
        <v>7</v>
      </c>
      <c r="E68" s="95"/>
      <c r="F68" s="93"/>
      <c r="G68" s="96">
        <v>4</v>
      </c>
      <c r="H68" s="97">
        <f t="shared" si="21"/>
        <v>120</v>
      </c>
      <c r="I68" s="89">
        <f t="shared" si="18"/>
        <v>60</v>
      </c>
      <c r="J68" s="89">
        <v>30</v>
      </c>
      <c r="K68" s="89"/>
      <c r="L68" s="89">
        <v>30</v>
      </c>
      <c r="M68" s="86">
        <f t="shared" si="19"/>
        <v>60</v>
      </c>
      <c r="N68" s="99"/>
      <c r="O68" s="99"/>
      <c r="P68" s="99"/>
      <c r="Q68" s="99"/>
      <c r="R68" s="99"/>
      <c r="S68" s="100"/>
      <c r="T68" s="99">
        <f t="shared" si="22"/>
        <v>0.18181818181818182</v>
      </c>
      <c r="U68" s="99"/>
      <c r="V68" s="44"/>
      <c r="W68" s="44"/>
      <c r="X68" s="44"/>
      <c r="Y68" s="44"/>
      <c r="Z68" s="44"/>
      <c r="AA68" s="44"/>
    </row>
    <row r="69" spans="1:27" s="35" customFormat="1" ht="51.75" customHeight="1">
      <c r="A69" s="86" t="s">
        <v>223</v>
      </c>
      <c r="B69" s="87" t="s">
        <v>149</v>
      </c>
      <c r="C69" s="93"/>
      <c r="D69" s="94" t="s">
        <v>143</v>
      </c>
      <c r="E69" s="95"/>
      <c r="F69" s="93">
        <v>7</v>
      </c>
      <c r="G69" s="96">
        <v>3</v>
      </c>
      <c r="H69" s="97">
        <f t="shared" si="21"/>
        <v>90</v>
      </c>
      <c r="I69" s="89">
        <f t="shared" si="18"/>
        <v>0</v>
      </c>
      <c r="J69" s="89"/>
      <c r="K69" s="89"/>
      <c r="L69" s="89"/>
      <c r="M69" s="86">
        <f t="shared" si="19"/>
        <v>90</v>
      </c>
      <c r="N69" s="99"/>
      <c r="O69" s="99"/>
      <c r="P69" s="99"/>
      <c r="Q69" s="99"/>
      <c r="R69" s="99"/>
      <c r="S69" s="100"/>
      <c r="T69" s="99">
        <f t="shared" si="22"/>
        <v>0.13636363636363635</v>
      </c>
      <c r="U69" s="99"/>
      <c r="V69" s="44"/>
      <c r="W69" s="44"/>
      <c r="X69" s="44"/>
      <c r="Y69" s="44"/>
      <c r="Z69" s="44"/>
      <c r="AA69" s="44"/>
    </row>
    <row r="70" spans="1:27" s="35" customFormat="1" ht="39.75" customHeight="1">
      <c r="A70" s="86" t="s">
        <v>224</v>
      </c>
      <c r="B70" s="87" t="s">
        <v>148</v>
      </c>
      <c r="C70" s="93">
        <v>7</v>
      </c>
      <c r="D70" s="94"/>
      <c r="E70" s="95"/>
      <c r="F70" s="93"/>
      <c r="G70" s="96">
        <v>3</v>
      </c>
      <c r="H70" s="97">
        <f t="shared" si="20"/>
        <v>90</v>
      </c>
      <c r="I70" s="89">
        <f t="shared" si="18"/>
        <v>44</v>
      </c>
      <c r="J70" s="89">
        <v>20</v>
      </c>
      <c r="K70" s="89"/>
      <c r="L70" s="89">
        <v>24</v>
      </c>
      <c r="M70" s="86">
        <f t="shared" si="19"/>
        <v>46</v>
      </c>
      <c r="N70" s="99"/>
      <c r="O70" s="99"/>
      <c r="P70" s="99"/>
      <c r="Q70" s="99"/>
      <c r="R70" s="99"/>
      <c r="S70" s="100"/>
      <c r="T70" s="99">
        <f t="shared" si="22"/>
        <v>0.13636363636363635</v>
      </c>
      <c r="U70" s="99"/>
      <c r="V70" s="44"/>
      <c r="W70" s="44"/>
      <c r="X70" s="44"/>
      <c r="Y70" s="44"/>
      <c r="Z70" s="44"/>
      <c r="AA70" s="44"/>
    </row>
    <row r="71" spans="1:27" s="34" customFormat="1" ht="14.25" customHeight="1">
      <c r="A71" s="115"/>
      <c r="B71" s="116" t="s">
        <v>68</v>
      </c>
      <c r="C71" s="107">
        <v>8</v>
      </c>
      <c r="D71" s="107">
        <v>14</v>
      </c>
      <c r="E71" s="107"/>
      <c r="F71" s="107">
        <v>1</v>
      </c>
      <c r="G71" s="107">
        <f t="shared" ref="G71:U71" si="23">SUM(G49:G53,G55:G70)</f>
        <v>79.5</v>
      </c>
      <c r="H71" s="107">
        <f t="shared" si="23"/>
        <v>2385</v>
      </c>
      <c r="I71" s="107">
        <f t="shared" si="23"/>
        <v>1026</v>
      </c>
      <c r="J71" s="107">
        <f t="shared" si="23"/>
        <v>510</v>
      </c>
      <c r="K71" s="107">
        <f t="shared" si="23"/>
        <v>120</v>
      </c>
      <c r="L71" s="107">
        <f t="shared" si="23"/>
        <v>396</v>
      </c>
      <c r="M71" s="107">
        <f t="shared" si="23"/>
        <v>1359</v>
      </c>
      <c r="N71" s="108">
        <f t="shared" si="23"/>
        <v>0.375</v>
      </c>
      <c r="O71" s="108">
        <f t="shared" si="23"/>
        <v>0.75</v>
      </c>
      <c r="P71" s="108">
        <f t="shared" si="23"/>
        <v>0.15</v>
      </c>
      <c r="Q71" s="108">
        <f t="shared" si="23"/>
        <v>0.70000000000000007</v>
      </c>
      <c r="R71" s="108">
        <f t="shared" si="23"/>
        <v>0</v>
      </c>
      <c r="S71" s="108">
        <f t="shared" si="23"/>
        <v>0.95</v>
      </c>
      <c r="T71" s="108">
        <f t="shared" si="23"/>
        <v>0.95454545454545459</v>
      </c>
      <c r="U71" s="108">
        <f t="shared" si="23"/>
        <v>0</v>
      </c>
      <c r="V71" s="36"/>
    </row>
    <row r="72" spans="1:27" s="43" customFormat="1" ht="23.25" customHeight="1">
      <c r="A72" s="117"/>
      <c r="B72" s="118" t="s">
        <v>78</v>
      </c>
      <c r="C72" s="107"/>
      <c r="D72" s="107">
        <v>8</v>
      </c>
      <c r="E72" s="107"/>
      <c r="F72" s="107"/>
      <c r="G72" s="119"/>
      <c r="H72" s="120"/>
      <c r="I72" s="121"/>
      <c r="J72" s="122"/>
      <c r="K72" s="122"/>
      <c r="L72" s="122"/>
      <c r="M72" s="123"/>
      <c r="N72" s="124"/>
      <c r="O72" s="124"/>
      <c r="P72" s="124"/>
      <c r="Q72" s="124"/>
      <c r="R72" s="124"/>
      <c r="S72" s="124"/>
      <c r="T72" s="124"/>
      <c r="U72" s="125"/>
    </row>
    <row r="73" spans="1:27" s="34" customFormat="1" ht="14.25" customHeight="1">
      <c r="A73" s="115"/>
      <c r="B73" s="126" t="s">
        <v>47</v>
      </c>
      <c r="C73" s="127">
        <f t="shared" ref="C73:F73" si="24">C46+C71</f>
        <v>27</v>
      </c>
      <c r="D73" s="127">
        <f t="shared" si="24"/>
        <v>33</v>
      </c>
      <c r="E73" s="127">
        <f t="shared" si="24"/>
        <v>0</v>
      </c>
      <c r="F73" s="127">
        <f t="shared" si="24"/>
        <v>2</v>
      </c>
      <c r="G73" s="127">
        <f t="shared" ref="G73:U73" si="25">G46+G71</f>
        <v>240</v>
      </c>
      <c r="H73" s="127">
        <f t="shared" si="25"/>
        <v>7200</v>
      </c>
      <c r="I73" s="127">
        <f t="shared" si="25"/>
        <v>2696</v>
      </c>
      <c r="J73" s="127">
        <f t="shared" si="25"/>
        <v>1346</v>
      </c>
      <c r="K73" s="127">
        <f t="shared" si="25"/>
        <v>240</v>
      </c>
      <c r="L73" s="127">
        <f t="shared" si="25"/>
        <v>1110</v>
      </c>
      <c r="M73" s="127">
        <f t="shared" si="25"/>
        <v>4504</v>
      </c>
      <c r="N73" s="128">
        <f t="shared" si="25"/>
        <v>1.4999999999999998</v>
      </c>
      <c r="O73" s="128">
        <f t="shared" si="25"/>
        <v>1.5</v>
      </c>
      <c r="P73" s="128">
        <f t="shared" si="25"/>
        <v>1.4999999999999998</v>
      </c>
      <c r="Q73" s="128">
        <f t="shared" si="25"/>
        <v>1.5</v>
      </c>
      <c r="R73" s="128">
        <f t="shared" si="25"/>
        <v>1.4999999999999998</v>
      </c>
      <c r="S73" s="128">
        <f t="shared" si="25"/>
        <v>1.5</v>
      </c>
      <c r="T73" s="128">
        <f t="shared" si="25"/>
        <v>1.5</v>
      </c>
      <c r="U73" s="128">
        <f t="shared" si="25"/>
        <v>1.5</v>
      </c>
      <c r="V73" s="39"/>
    </row>
    <row r="74" spans="1:27" s="34" customFormat="1" ht="14.25" customHeight="1">
      <c r="A74" s="129"/>
      <c r="B74" s="126" t="s">
        <v>48</v>
      </c>
      <c r="C74" s="107"/>
      <c r="D74" s="130"/>
      <c r="E74" s="130"/>
      <c r="F74" s="107"/>
      <c r="G74" s="97"/>
      <c r="H74" s="107"/>
      <c r="I74" s="131"/>
      <c r="J74" s="132"/>
      <c r="K74" s="132"/>
      <c r="L74" s="132"/>
      <c r="M74" s="131"/>
      <c r="N74" s="133">
        <f>N73*30</f>
        <v>44.999999999999993</v>
      </c>
      <c r="O74" s="133">
        <f t="shared" ref="O74:U74" si="26">O73*30</f>
        <v>45</v>
      </c>
      <c r="P74" s="133">
        <f t="shared" si="26"/>
        <v>44.999999999999993</v>
      </c>
      <c r="Q74" s="133">
        <f t="shared" si="26"/>
        <v>45</v>
      </c>
      <c r="R74" s="133">
        <f t="shared" si="26"/>
        <v>44.999999999999993</v>
      </c>
      <c r="S74" s="133">
        <f t="shared" si="26"/>
        <v>45</v>
      </c>
      <c r="T74" s="133">
        <f t="shared" si="26"/>
        <v>45</v>
      </c>
      <c r="U74" s="133">
        <f t="shared" si="26"/>
        <v>45</v>
      </c>
    </row>
    <row r="75" spans="1:27" s="34" customFormat="1" ht="14.25" customHeight="1">
      <c r="A75" s="129"/>
      <c r="B75" s="126" t="s">
        <v>79</v>
      </c>
      <c r="C75" s="107"/>
      <c r="D75" s="130"/>
      <c r="E75" s="130"/>
      <c r="F75" s="107"/>
      <c r="G75" s="97"/>
      <c r="H75" s="107"/>
      <c r="I75" s="131"/>
      <c r="J75" s="132"/>
      <c r="K75" s="132"/>
      <c r="L75" s="132"/>
      <c r="M75" s="131"/>
      <c r="N75" s="134">
        <v>18</v>
      </c>
      <c r="O75" s="134">
        <v>20</v>
      </c>
      <c r="P75" s="134">
        <v>24</v>
      </c>
      <c r="Q75" s="134">
        <v>23</v>
      </c>
      <c r="R75" s="134">
        <v>22</v>
      </c>
      <c r="S75" s="134">
        <v>24</v>
      </c>
      <c r="T75" s="134">
        <v>22</v>
      </c>
      <c r="U75" s="135">
        <v>0</v>
      </c>
    </row>
    <row r="76" spans="1:27" s="34" customFormat="1" ht="14.25" customHeight="1">
      <c r="A76" s="136"/>
      <c r="B76" s="137" t="s">
        <v>21</v>
      </c>
      <c r="C76" s="107">
        <f>C73</f>
        <v>27</v>
      </c>
      <c r="D76" s="136"/>
      <c r="E76" s="136"/>
      <c r="F76" s="136"/>
      <c r="G76" s="89"/>
      <c r="H76" s="136"/>
      <c r="I76" s="131"/>
      <c r="J76" s="132"/>
      <c r="K76" s="132"/>
      <c r="L76" s="138"/>
      <c r="M76" s="131"/>
      <c r="N76" s="139"/>
      <c r="O76" s="139"/>
      <c r="P76" s="139"/>
      <c r="Q76" s="139"/>
      <c r="R76" s="139"/>
      <c r="S76" s="139"/>
      <c r="T76" s="139"/>
      <c r="U76" s="125"/>
    </row>
    <row r="77" spans="1:27" s="34" customFormat="1" ht="14.25" customHeight="1">
      <c r="A77" s="129"/>
      <c r="B77" s="137" t="s">
        <v>22</v>
      </c>
      <c r="C77" s="136"/>
      <c r="D77" s="140">
        <f>D73</f>
        <v>33</v>
      </c>
      <c r="E77" s="136"/>
      <c r="F77" s="136"/>
      <c r="G77" s="89"/>
      <c r="H77" s="136"/>
      <c r="I77" s="131"/>
      <c r="J77" s="132"/>
      <c r="K77" s="132"/>
      <c r="L77" s="138"/>
      <c r="M77" s="131"/>
      <c r="N77" s="139"/>
      <c r="O77" s="139"/>
      <c r="P77" s="139"/>
      <c r="Q77" s="139"/>
      <c r="R77" s="139"/>
      <c r="S77" s="139"/>
      <c r="T77" s="139"/>
      <c r="U77" s="141"/>
    </row>
    <row r="78" spans="1:27">
      <c r="A78" s="142" t="s">
        <v>49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</row>
    <row r="79" spans="1:27">
      <c r="A79" s="142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</row>
    <row r="80" spans="1:27">
      <c r="A80" s="144"/>
      <c r="B80" s="145" t="s">
        <v>25</v>
      </c>
      <c r="C80" s="143"/>
      <c r="D80" s="146"/>
      <c r="E80" s="146"/>
      <c r="F80" s="146"/>
      <c r="G80" s="147"/>
      <c r="H80" s="148"/>
      <c r="I80" s="149"/>
      <c r="J80" s="150"/>
      <c r="K80" s="151"/>
      <c r="L80" s="150"/>
      <c r="M80" s="147"/>
      <c r="N80" s="145" t="s">
        <v>50</v>
      </c>
      <c r="O80" s="146"/>
      <c r="P80" s="146"/>
      <c r="Q80" s="145"/>
      <c r="R80" s="146"/>
      <c r="S80" s="146"/>
      <c r="T80" s="146"/>
      <c r="U80" s="152"/>
    </row>
    <row r="81" spans="1:21">
      <c r="A81" s="144"/>
      <c r="B81" s="146"/>
      <c r="C81" s="146"/>
      <c r="D81" s="146"/>
      <c r="E81" s="146"/>
      <c r="F81" s="146"/>
      <c r="G81" s="153"/>
      <c r="H81" s="146"/>
      <c r="I81" s="227" t="s">
        <v>51</v>
      </c>
      <c r="J81" s="227"/>
      <c r="K81" s="227"/>
      <c r="L81" s="227"/>
      <c r="M81" s="153"/>
      <c r="N81" s="143"/>
      <c r="O81" s="146"/>
      <c r="P81" s="146"/>
      <c r="Q81" s="143"/>
      <c r="R81" s="146"/>
      <c r="S81" s="146"/>
      <c r="T81" s="146"/>
      <c r="U81" s="152"/>
    </row>
    <row r="82" spans="1:21" ht="14.25" customHeight="1">
      <c r="A82" s="144"/>
      <c r="B82" s="154"/>
      <c r="C82" s="155"/>
      <c r="D82" s="156"/>
      <c r="E82" s="156"/>
      <c r="F82" s="155"/>
      <c r="G82" s="157"/>
      <c r="H82" s="155"/>
      <c r="I82" s="158"/>
      <c r="J82" s="159"/>
      <c r="K82" s="159"/>
      <c r="L82" s="159"/>
      <c r="M82" s="158"/>
      <c r="N82" s="159"/>
      <c r="O82" s="159"/>
      <c r="P82" s="159"/>
      <c r="Q82" s="159"/>
      <c r="R82" s="159"/>
      <c r="S82" s="159"/>
      <c r="T82" s="159"/>
      <c r="U82" s="143"/>
    </row>
    <row r="83" spans="1:21">
      <c r="A83" s="144"/>
      <c r="B83" s="160" t="s">
        <v>139</v>
      </c>
      <c r="C83" s="161"/>
      <c r="D83" s="162"/>
      <c r="E83" s="162"/>
      <c r="F83" s="161"/>
      <c r="G83" s="163"/>
      <c r="H83" s="161"/>
      <c r="I83" s="143"/>
      <c r="J83" s="143"/>
      <c r="K83" s="143"/>
      <c r="L83" s="143"/>
      <c r="M83" s="164"/>
      <c r="N83" s="165" t="s">
        <v>140</v>
      </c>
      <c r="O83" s="166"/>
      <c r="P83" s="166"/>
      <c r="Q83" s="165"/>
      <c r="R83" s="166"/>
      <c r="S83" s="166"/>
      <c r="T83" s="166"/>
      <c r="U83" s="143"/>
    </row>
    <row r="84" spans="1:21">
      <c r="A84" s="144"/>
      <c r="B84" s="143"/>
      <c r="C84" s="143"/>
      <c r="D84" s="143"/>
      <c r="E84" s="143"/>
      <c r="F84" s="143"/>
      <c r="G84" s="143"/>
      <c r="H84" s="143"/>
      <c r="I84" s="227" t="s">
        <v>51</v>
      </c>
      <c r="J84" s="227"/>
      <c r="K84" s="227"/>
      <c r="L84" s="227"/>
      <c r="M84" s="143"/>
      <c r="N84" s="143"/>
      <c r="O84" s="143"/>
      <c r="P84" s="143"/>
      <c r="Q84" s="143"/>
      <c r="R84" s="143"/>
      <c r="S84" s="143"/>
      <c r="T84" s="143"/>
      <c r="U84" s="143"/>
    </row>
    <row r="88" spans="1:21">
      <c r="A88" s="8"/>
      <c r="B88" s="10"/>
      <c r="C88" s="11"/>
      <c r="D88" s="12"/>
      <c r="E88" s="12"/>
      <c r="F88" s="11"/>
      <c r="G88" s="27"/>
      <c r="H88" s="11"/>
      <c r="M88" s="28"/>
      <c r="N88" s="13"/>
      <c r="O88" s="13"/>
      <c r="P88" s="13"/>
      <c r="Q88" s="13"/>
      <c r="R88" s="13"/>
      <c r="S88" s="13"/>
      <c r="T88" s="13"/>
    </row>
    <row r="89" spans="1:21">
      <c r="O89" s="37"/>
      <c r="P89" s="37"/>
      <c r="R89" s="37"/>
      <c r="S89" s="37"/>
      <c r="T89" s="37"/>
      <c r="U89" s="37"/>
    </row>
    <row r="90" spans="1:21">
      <c r="O90" s="37"/>
      <c r="P90" s="37"/>
      <c r="R90" s="37"/>
      <c r="S90" s="37"/>
      <c r="T90" s="37"/>
      <c r="U90" s="33"/>
    </row>
    <row r="91" spans="1:21">
      <c r="B91" s="48"/>
      <c r="C91" s="48"/>
      <c r="D91" s="33"/>
      <c r="E91" s="33"/>
      <c r="F91" s="33"/>
      <c r="G91" s="33"/>
      <c r="H91" s="33"/>
      <c r="I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13"/>
    </row>
    <row r="92" spans="1:21">
      <c r="B92" s="10"/>
      <c r="C92" s="11"/>
      <c r="D92" s="12"/>
      <c r="E92" s="12"/>
      <c r="F92" s="11"/>
      <c r="G92" s="27"/>
      <c r="H92" s="11"/>
      <c r="I92" s="28"/>
      <c r="J92" s="13"/>
      <c r="K92" s="13"/>
      <c r="L92" s="13"/>
      <c r="M92" s="28"/>
      <c r="N92" s="13"/>
      <c r="O92" s="13"/>
      <c r="P92" s="13"/>
      <c r="Q92" s="13"/>
      <c r="R92" s="13"/>
      <c r="S92" s="13"/>
      <c r="T92" s="13"/>
      <c r="U92" s="13"/>
    </row>
    <row r="93" spans="1:21">
      <c r="B93" s="10"/>
      <c r="C93" s="11"/>
      <c r="D93" s="12"/>
      <c r="E93" s="12"/>
      <c r="F93" s="11"/>
      <c r="G93" s="27"/>
      <c r="H93" s="11"/>
      <c r="I93" s="28"/>
      <c r="J93" s="13"/>
      <c r="K93" s="13"/>
      <c r="L93" s="13"/>
      <c r="M93" s="28"/>
      <c r="N93" s="13"/>
      <c r="O93" s="13"/>
      <c r="P93" s="13"/>
      <c r="Q93" s="13"/>
      <c r="R93" s="13"/>
      <c r="S93" s="13"/>
      <c r="T93" s="13"/>
    </row>
    <row r="94" spans="1:21">
      <c r="O94" s="14"/>
      <c r="P94" s="14"/>
      <c r="R94" s="14"/>
      <c r="S94" s="14"/>
      <c r="T94" s="14"/>
      <c r="U94" s="13"/>
    </row>
  </sheetData>
  <mergeCells count="38">
    <mergeCell ref="A43:B43"/>
    <mergeCell ref="A44:B44"/>
    <mergeCell ref="A45:B45"/>
    <mergeCell ref="A42:B42"/>
    <mergeCell ref="A1:U1"/>
    <mergeCell ref="N3:U4"/>
    <mergeCell ref="N6:U6"/>
    <mergeCell ref="N8:U8"/>
    <mergeCell ref="B11:U11"/>
    <mergeCell ref="N5:O5"/>
    <mergeCell ref="B12:U12"/>
    <mergeCell ref="B20:U20"/>
    <mergeCell ref="P5:Q5"/>
    <mergeCell ref="R5:S5"/>
    <mergeCell ref="T5:U5"/>
    <mergeCell ref="E6:E9"/>
    <mergeCell ref="A3:A9"/>
    <mergeCell ref="B3:B9"/>
    <mergeCell ref="C3:F4"/>
    <mergeCell ref="G3:G9"/>
    <mergeCell ref="J6:J9"/>
    <mergeCell ref="I5:I9"/>
    <mergeCell ref="J5:L5"/>
    <mergeCell ref="H3:M3"/>
    <mergeCell ref="H4:H9"/>
    <mergeCell ref="I4:L4"/>
    <mergeCell ref="M4:M9"/>
    <mergeCell ref="C5:C9"/>
    <mergeCell ref="D5:D9"/>
    <mergeCell ref="E5:F5"/>
    <mergeCell ref="F6:F9"/>
    <mergeCell ref="K6:K9"/>
    <mergeCell ref="L6:L9"/>
    <mergeCell ref="I81:L81"/>
    <mergeCell ref="B47:U47"/>
    <mergeCell ref="B48:U48"/>
    <mergeCell ref="B54:U54"/>
    <mergeCell ref="I84:L84"/>
  </mergeCells>
  <phoneticPr fontId="0" type="noConversion"/>
  <pageMargins left="0.11811023622047245" right="0.11811023622047245" top="0.35433070866141736" bottom="0.35433070866141736" header="0.31496062992125984" footer="0.31496062992125984"/>
  <pageSetup paperSize="9" scale="7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5"/>
  <sheetViews>
    <sheetView workbookViewId="0">
      <selection activeCell="K16" sqref="K16"/>
    </sheetView>
  </sheetViews>
  <sheetFormatPr defaultRowHeight="15"/>
  <sheetData>
    <row r="2" spans="2:18">
      <c r="B2" s="50"/>
      <c r="C2" t="s">
        <v>127</v>
      </c>
    </row>
    <row r="3" spans="2:18">
      <c r="B3" s="54"/>
      <c r="C3" t="s">
        <v>128</v>
      </c>
    </row>
    <row r="4" spans="2:18">
      <c r="B4" s="55"/>
      <c r="C4" t="s">
        <v>129</v>
      </c>
    </row>
    <row r="5" spans="2:18">
      <c r="B5" s="56"/>
      <c r="C5" t="s">
        <v>130</v>
      </c>
    </row>
    <row r="7" spans="2:18">
      <c r="B7" s="51"/>
      <c r="C7" t="s">
        <v>131</v>
      </c>
    </row>
    <row r="13" spans="2:18" ht="15" customHeight="1">
      <c r="C13" s="241" t="s">
        <v>132</v>
      </c>
      <c r="D13" s="241"/>
      <c r="E13" s="241"/>
      <c r="F13" s="241"/>
      <c r="G13" s="241"/>
      <c r="H13" s="241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2:18" ht="15" customHeight="1">
      <c r="C14" s="241"/>
      <c r="D14" s="241"/>
      <c r="E14" s="241"/>
      <c r="F14" s="241"/>
      <c r="G14" s="241"/>
      <c r="H14" s="241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2:18" ht="15" customHeight="1">
      <c r="C15" s="241"/>
      <c r="D15" s="241"/>
      <c r="E15" s="241"/>
      <c r="F15" s="241"/>
      <c r="G15" s="241"/>
      <c r="H15" s="241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2:18" ht="15" customHeight="1">
      <c r="C16" s="241"/>
      <c r="D16" s="241"/>
      <c r="E16" s="241"/>
      <c r="F16" s="241"/>
      <c r="G16" s="241"/>
      <c r="H16" s="241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3:18" ht="15" customHeight="1">
      <c r="C17" s="241"/>
      <c r="D17" s="241"/>
      <c r="E17" s="241"/>
      <c r="F17" s="241"/>
      <c r="G17" s="241"/>
      <c r="H17" s="241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3:18" ht="15" customHeight="1">
      <c r="C18" s="241"/>
      <c r="D18" s="241"/>
      <c r="E18" s="241"/>
      <c r="F18" s="241"/>
      <c r="G18" s="241"/>
      <c r="H18" s="241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3:18" ht="15" customHeight="1">
      <c r="C19" s="241"/>
      <c r="D19" s="241"/>
      <c r="E19" s="241"/>
      <c r="F19" s="241"/>
      <c r="G19" s="241"/>
      <c r="H19" s="241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3:18" ht="15" customHeight="1">
      <c r="C20" s="241"/>
      <c r="D20" s="241"/>
      <c r="E20" s="241"/>
      <c r="F20" s="241"/>
      <c r="G20" s="241"/>
      <c r="H20" s="241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3:18" ht="15" customHeight="1">
      <c r="C21" s="241"/>
      <c r="D21" s="241"/>
      <c r="E21" s="241"/>
      <c r="F21" s="241"/>
      <c r="G21" s="241"/>
      <c r="H21" s="241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3:18" ht="15" customHeight="1">
      <c r="C22" s="241"/>
      <c r="D22" s="241"/>
      <c r="E22" s="241"/>
      <c r="F22" s="241"/>
      <c r="G22" s="241"/>
      <c r="H22" s="241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3:18" ht="1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3:18" ht="15" customHeight="1"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3:18" ht="15" customHeight="1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3:18" ht="15" customHeight="1"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3:18" ht="15" customHeight="1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3:18" ht="15" customHeight="1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3:18" ht="15" customHeight="1"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3:18" ht="15" customHeight="1"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3:18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3:18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3:18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3:18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3:18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</sheetData>
  <mergeCells count="1">
    <mergeCell ref="C13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План навчального процесу</vt:lpstr>
      <vt:lpstr>Пометки</vt:lpstr>
      <vt:lpstr>'План навчального процесу'!Заголовки_для_печати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2015-11-06T14:56:29Z</cp:lastPrinted>
  <dcterms:created xsi:type="dcterms:W3CDTF">2006-09-28T05:33:49Z</dcterms:created>
  <dcterms:modified xsi:type="dcterms:W3CDTF">2017-03-20T09:47:38Z</dcterms:modified>
</cp:coreProperties>
</file>